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13_ncr:1_{E15C8641-3243-4F80-81B2-57845F4ED9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eproyecto Ingresos 2027" sheetId="7" r:id="rId1"/>
    <sheet name="Nuevos_Incluidos" sheetId="12" r:id="rId2"/>
    <sheet name="Sustituciones_Incluidos" sheetId="13" r:id="rId3"/>
    <sheet name="Ren con Incremento" sheetId="14" r:id="rId4"/>
    <sheet name="Nuevos_No_Considerados" sheetId="9" r:id="rId5"/>
    <sheet name="Sustituciones_No_Considerados" sheetId="10" r:id="rId6"/>
    <sheet name="Renvcon Increm_No_Consideradas" sheetId="11" r:id="rId7"/>
    <sheet name="Calendario_2027" sheetId="5" state="hidden" r:id="rId8"/>
    <sheet name="Antepy Ingresos 2027 OOAD" sheetId="8" state="hidden" r:id="rId9"/>
    <sheet name="Hoja2" sheetId="2" r:id="rId10"/>
    <sheet name="Hoja3" sheetId="3" r:id="rId11"/>
  </sheets>
  <externalReferences>
    <externalReference r:id="rId12"/>
    <externalReference r:id="rId13"/>
    <externalReference r:id="rId14"/>
    <externalReference r:id="rId15"/>
  </externalReferences>
  <definedNames>
    <definedName name="_xlnm._FilterDatabase" localSheetId="4" hidden="1">Nuevos_No_Considerados!$B$12:$I$34</definedName>
    <definedName name="_xlnm._FilterDatabase" localSheetId="2" hidden="1">Sustituciones_Incluidos!$B$12:$L$26</definedName>
    <definedName name="_xlnm._FilterDatabase" localSheetId="5" hidden="1">Sustituciones_No_Considerados!$B$12:$J$47</definedName>
    <definedName name="ANUAL">#REF!</definedName>
    <definedName name="_xlnm.Print_Area" localSheetId="0">'Anteproyecto Ingresos 2027'!$B$1:$L$25</definedName>
    <definedName name="_xlnm.Print_Area" localSheetId="8">'Antepy Ingresos 2027 OOAD'!$B$1:$J$48</definedName>
    <definedName name="_xlnm.Print_Area" localSheetId="7">Calendario_2027!$A$1:$O$54</definedName>
    <definedName name="_xlnm.Print_Area" localSheetId="1">Nuevos_Incluidos!$B$2:$L$24</definedName>
    <definedName name="_xlnm.Print_Area" localSheetId="4">Nuevos_No_Considerados!$B$3:$I$35</definedName>
    <definedName name="_xlnm.Print_Area" localSheetId="3">'Ren con Incremento'!$B$2:$L$15</definedName>
    <definedName name="_xlnm.Print_Area" localSheetId="6">'Renvcon Increm_No_Consideradas'!$B$3:$I$171</definedName>
    <definedName name="_xlnm.Print_Area" localSheetId="2">Sustituciones_Incluidos!$B$3:$K$27</definedName>
    <definedName name="_xlnm.Print_Area" localSheetId="5">Sustituciones_No_Considerados!$B$3:$I$48</definedName>
    <definedName name="B_2010_original_sg_a">[1]ORIGINAL_SG!$A$10:$E$104</definedName>
    <definedName name="BASE">#REF!</definedName>
    <definedName name="_xlnm.Database">#REF!</definedName>
    <definedName name="BUOAP">'[2]UO AP'!$A$1:$D$64</definedName>
    <definedName name="CONSTANTES">#REF!</definedName>
    <definedName name="CORRIENTES">#REF!</definedName>
    <definedName name="Daños_CH_2011">'[3]Ptto Pòlizas CH y Mandos'!$O$45</definedName>
    <definedName name="hidden1">[4]hidden1!$A$1:$A$26</definedName>
    <definedName name="hidden2">[4]hidden2!$A$1:$A$41</definedName>
    <definedName name="hidden4">[4]hidden4!$A$1:$A$2</definedName>
    <definedName name="hidden6">[4]hidden6!$A$1:$A$3</definedName>
    <definedName name="Inflaciòn_2011">'[3]Estimación Ptto 2011'!$C$83</definedName>
    <definedName name="inicial">#REF!</definedName>
    <definedName name="Monto_Severidad_EE">'[3]Severidad EE'!$I$8</definedName>
    <definedName name="Monto_Severidad_II">'[3]Severidad II'!$I$11</definedName>
    <definedName name="Monto_Severidad_RC">'[3]Severidad RC'!$I$8</definedName>
    <definedName name="RESUMEN">#REF!</definedName>
    <definedName name="Tasa_IVA_2010">[3]Patrimonial!$B$114</definedName>
    <definedName name="TC_2009">'[3]Estimación Ptto 2011'!$C$85</definedName>
    <definedName name="TC_2011">'[3]Estimación Ptto 2011'!$C$84</definedName>
    <definedName name="_xlnm.Print_Titles" localSheetId="6">'Renvcon Increm_No_Consideradas'!$9:$12</definedName>
    <definedName name="_xlnm.Print_Titles" localSheetId="5">Sustituciones_No_Considerados!$9:$12</definedName>
    <definedName name="Vida_CH_2011">'[3]Ptto Pòlizas CH y Mandos'!$E$45</definedName>
    <definedName name="Vida_Funcionarios_2011">'[3]Ptto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4" l="1"/>
  <c r="O13" i="14"/>
  <c r="O25" i="13"/>
  <c r="O24" i="13"/>
  <c r="O23" i="13"/>
  <c r="O22" i="13"/>
  <c r="O21" i="13"/>
  <c r="O19" i="13"/>
  <c r="O18" i="13"/>
  <c r="O17" i="13"/>
  <c r="O16" i="13"/>
  <c r="O15" i="13"/>
  <c r="O14" i="13"/>
  <c r="O13" i="13"/>
  <c r="O20" i="13"/>
  <c r="J14" i="13"/>
  <c r="J15" i="13"/>
  <c r="J16" i="13"/>
  <c r="J17" i="13"/>
  <c r="J18" i="13"/>
  <c r="J19" i="13"/>
  <c r="J20" i="13"/>
  <c r="J21" i="13"/>
  <c r="J22" i="13"/>
  <c r="J23" i="13"/>
  <c r="J25" i="13"/>
  <c r="J13" i="13"/>
  <c r="N14" i="13"/>
  <c r="N15" i="13"/>
  <c r="N16" i="13"/>
  <c r="N17" i="13"/>
  <c r="N18" i="13"/>
  <c r="N19" i="13"/>
  <c r="N20" i="13"/>
  <c r="N21" i="13"/>
  <c r="N22" i="13"/>
  <c r="N23" i="13"/>
  <c r="N24" i="13"/>
  <c r="J24" i="13" s="1"/>
  <c r="N25" i="13"/>
  <c r="N26" i="13"/>
  <c r="N13" i="13"/>
  <c r="K22" i="12"/>
  <c r="K18" i="12"/>
  <c r="K14" i="12"/>
  <c r="K15" i="12"/>
  <c r="K16" i="12"/>
  <c r="K17" i="12"/>
  <c r="K19" i="12"/>
  <c r="K20" i="12"/>
  <c r="K21" i="12"/>
  <c r="K23" i="12"/>
  <c r="K13" i="12"/>
  <c r="G17" i="7"/>
  <c r="C17" i="7"/>
  <c r="L15" i="7"/>
  <c r="L14" i="7"/>
  <c r="L13" i="7"/>
  <c r="B14" i="13" l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G18" i="12"/>
  <c r="I18" i="12" s="1"/>
  <c r="G14" i="12"/>
  <c r="I14" i="12" s="1"/>
  <c r="I13" i="7"/>
  <c r="G13" i="14"/>
  <c r="I13" i="14" s="1"/>
  <c r="F13" i="14"/>
  <c r="J26" i="13" l="1"/>
  <c r="M27" i="13" s="1"/>
  <c r="K14" i="14"/>
  <c r="I14" i="14"/>
  <c r="G14" i="14"/>
  <c r="F14" i="14"/>
  <c r="K24" i="12" l="1"/>
  <c r="I15" i="7" s="1"/>
  <c r="D24" i="7"/>
  <c r="C24" i="7"/>
  <c r="G26" i="13" l="1"/>
  <c r="I14" i="7" s="1"/>
  <c r="F26" i="13"/>
  <c r="I24" i="12"/>
  <c r="G24" i="12"/>
  <c r="F24" i="12"/>
  <c r="I170" i="11"/>
  <c r="G170" i="11"/>
  <c r="F170" i="11"/>
  <c r="I47" i="10"/>
  <c r="G47" i="10"/>
  <c r="F47" i="10"/>
  <c r="I34" i="9"/>
  <c r="G34" i="9"/>
  <c r="F34" i="9"/>
  <c r="K14" i="7" l="1"/>
  <c r="J48" i="8" l="1"/>
  <c r="I48" i="8"/>
  <c r="H48" i="8"/>
  <c r="G48" i="8"/>
  <c r="F48" i="8"/>
  <c r="E48" i="8"/>
  <c r="D48" i="8"/>
  <c r="C48" i="8"/>
  <c r="K17" i="7"/>
  <c r="F17" i="7"/>
  <c r="E17" i="7"/>
  <c r="L17" i="7" l="1"/>
  <c r="N22" i="5"/>
  <c r="W54" i="5" l="1"/>
  <c r="W12" i="5" s="1"/>
  <c r="V54" i="5"/>
  <c r="V12" i="5" s="1"/>
  <c r="Y54" i="5"/>
  <c r="Y12" i="5" s="1"/>
  <c r="AC54" i="5"/>
  <c r="AC12" i="5" s="1"/>
  <c r="AB54" i="5"/>
  <c r="AB12" i="5" s="1"/>
  <c r="AA54" i="5"/>
  <c r="AA12" i="5" s="1"/>
  <c r="Z54" i="5"/>
  <c r="Z12" i="5" s="1"/>
  <c r="X54" i="5"/>
  <c r="X12" i="5" s="1"/>
  <c r="U54" i="5"/>
  <c r="U12" i="5" s="1"/>
  <c r="T54" i="5"/>
  <c r="T12" i="5" s="1"/>
  <c r="S54" i="5"/>
  <c r="S12" i="5" s="1"/>
  <c r="AD14" i="5" l="1"/>
  <c r="AE14" i="5" l="1"/>
  <c r="AE12" i="5" l="1"/>
  <c r="R54" i="5"/>
  <c r="R12" i="5" s="1"/>
  <c r="AD12" i="5" l="1"/>
  <c r="R13" i="5" s="1"/>
  <c r="AE37" i="5"/>
  <c r="AR37" i="5" s="1"/>
  <c r="C37" i="5" s="1"/>
  <c r="AE18" i="5"/>
  <c r="AR18" i="5" s="1"/>
  <c r="C18" i="5" s="1"/>
  <c r="AF47" i="5"/>
  <c r="AS47" i="5" s="1"/>
  <c r="D47" i="5" s="1"/>
  <c r="AL22" i="5"/>
  <c r="AY22" i="5" s="1"/>
  <c r="J22" i="5" s="1"/>
  <c r="AL25" i="5"/>
  <c r="AY25" i="5" s="1"/>
  <c r="J25" i="5" s="1"/>
  <c r="AP45" i="5"/>
  <c r="BC45" i="5" s="1"/>
  <c r="N45" i="5" s="1"/>
  <c r="AO34" i="5"/>
  <c r="BB34" i="5" s="1"/>
  <c r="M34" i="5" s="1"/>
  <c r="AH22" i="5"/>
  <c r="AU22" i="5" s="1"/>
  <c r="F22" i="5" s="1"/>
  <c r="AN39" i="5"/>
  <c r="BA39" i="5" s="1"/>
  <c r="L39" i="5" s="1"/>
  <c r="AO44" i="5"/>
  <c r="BB44" i="5" s="1"/>
  <c r="M44" i="5" s="1"/>
  <c r="AL35" i="5"/>
  <c r="AY35" i="5" s="1"/>
  <c r="J35" i="5" s="1"/>
  <c r="AO36" i="5"/>
  <c r="BB36" i="5" s="1"/>
  <c r="M36" i="5" s="1"/>
  <c r="AL23" i="5"/>
  <c r="AY23" i="5" s="1"/>
  <c r="J23" i="5" s="1"/>
  <c r="AM45" i="5"/>
  <c r="AZ45" i="5" s="1"/>
  <c r="K45" i="5" s="1"/>
  <c r="AP27" i="5"/>
  <c r="BC27" i="5" s="1"/>
  <c r="N27" i="5" s="1"/>
  <c r="AM52" i="5"/>
  <c r="AZ52" i="5" s="1"/>
  <c r="K52" i="5" s="1"/>
  <c r="AM34" i="5"/>
  <c r="AZ34" i="5" s="1"/>
  <c r="K34" i="5" s="1"/>
  <c r="AH24" i="5"/>
  <c r="AU24" i="5" s="1"/>
  <c r="F24" i="5" s="1"/>
  <c r="AN47" i="5"/>
  <c r="BA47" i="5" s="1"/>
  <c r="L47" i="5" s="1"/>
  <c r="AG48" i="5"/>
  <c r="AT48" i="5" s="1"/>
  <c r="E48" i="5" s="1"/>
  <c r="AJ46" i="5"/>
  <c r="AW46" i="5" s="1"/>
  <c r="H46" i="5" s="1"/>
  <c r="AM42" i="5"/>
  <c r="AZ42" i="5" s="1"/>
  <c r="K42" i="5" s="1"/>
  <c r="AE45" i="5"/>
  <c r="AR45" i="5" s="1"/>
  <c r="C45" i="5" s="1"/>
  <c r="AO48" i="5"/>
  <c r="BB48" i="5" s="1"/>
  <c r="M48" i="5" s="1"/>
  <c r="AL46" i="5"/>
  <c r="AY46" i="5" s="1"/>
  <c r="J46" i="5" s="1"/>
  <c r="AI26" i="5"/>
  <c r="AV26" i="5" s="1"/>
  <c r="G26" i="5" s="1"/>
  <c r="AE51" i="5"/>
  <c r="AR51" i="5" s="1"/>
  <c r="C51" i="5" s="1"/>
  <c r="AL44" i="5"/>
  <c r="AY44" i="5" s="1"/>
  <c r="J44" i="5" s="1"/>
  <c r="AN46" i="5"/>
  <c r="BA46" i="5" s="1"/>
  <c r="L46" i="5" s="1"/>
  <c r="AF48" i="5"/>
  <c r="AS48" i="5" s="1"/>
  <c r="D48" i="5" s="1"/>
  <c r="AL24" i="5"/>
  <c r="AY24" i="5" s="1"/>
  <c r="J24" i="5" s="1"/>
  <c r="AH29" i="5"/>
  <c r="AU29" i="5" s="1"/>
  <c r="F29" i="5" s="1"/>
  <c r="AN43" i="5"/>
  <c r="BA43" i="5" s="1"/>
  <c r="L43" i="5" s="1"/>
  <c r="AJ34" i="5"/>
  <c r="AW34" i="5" s="1"/>
  <c r="H34" i="5" s="1"/>
  <c r="AI53" i="5"/>
  <c r="AV53" i="5" s="1"/>
  <c r="G53" i="5" s="1"/>
  <c r="AK51" i="5"/>
  <c r="AX51" i="5" s="1"/>
  <c r="I51" i="5" s="1"/>
  <c r="AN22" i="5"/>
  <c r="BA22" i="5" s="1"/>
  <c r="AF25" i="5"/>
  <c r="AS25" i="5" s="1"/>
  <c r="D25" i="5" s="1"/>
  <c r="AP29" i="5"/>
  <c r="BC29" i="5" s="1"/>
  <c r="N29" i="5" s="1"/>
  <c r="AK28" i="5"/>
  <c r="AX28" i="5" s="1"/>
  <c r="I28" i="5" s="1"/>
  <c r="AK40" i="5"/>
  <c r="AX40" i="5" s="1"/>
  <c r="I40" i="5" s="1"/>
  <c r="AM44" i="5"/>
  <c r="AZ44" i="5" s="1"/>
  <c r="K44" i="5" s="1"/>
  <c r="AN23" i="5"/>
  <c r="BA23" i="5" s="1"/>
  <c r="L23" i="5" s="1"/>
  <c r="AI24" i="5"/>
  <c r="AV24" i="5" s="1"/>
  <c r="G24" i="5" s="1"/>
  <c r="AM20" i="5"/>
  <c r="AZ20" i="5" s="1"/>
  <c r="K20" i="5" s="1"/>
  <c r="AM30" i="5"/>
  <c r="AZ30" i="5" s="1"/>
  <c r="K30" i="5" s="1"/>
  <c r="AN45" i="5"/>
  <c r="BA45" i="5" s="1"/>
  <c r="L45" i="5" s="1"/>
  <c r="AN35" i="5"/>
  <c r="BA35" i="5" s="1"/>
  <c r="L35" i="5" s="1"/>
  <c r="AO28" i="5"/>
  <c r="BB28" i="5" s="1"/>
  <c r="M28" i="5" s="1"/>
  <c r="AP32" i="5"/>
  <c r="BC32" i="5" s="1"/>
  <c r="N32" i="5" s="1"/>
  <c r="AF30" i="5"/>
  <c r="AS30" i="5" s="1"/>
  <c r="D30" i="5" s="1"/>
  <c r="AF24" i="5"/>
  <c r="AS24" i="5" s="1"/>
  <c r="D24" i="5" s="1"/>
  <c r="AL40" i="5"/>
  <c r="AY40" i="5" s="1"/>
  <c r="J40" i="5" s="1"/>
  <c r="AK50" i="5"/>
  <c r="AX50" i="5" s="1"/>
  <c r="I50" i="5" s="1"/>
  <c r="AK41" i="5"/>
  <c r="AX41" i="5" s="1"/>
  <c r="I41" i="5" s="1"/>
  <c r="AP34" i="5"/>
  <c r="BC34" i="5" s="1"/>
  <c r="N34" i="5" s="1"/>
  <c r="AF42" i="5"/>
  <c r="AS42" i="5" s="1"/>
  <c r="D42" i="5" s="1"/>
  <c r="AN29" i="5"/>
  <c r="BA29" i="5" s="1"/>
  <c r="L29" i="5" s="1"/>
  <c r="AJ28" i="5"/>
  <c r="AW28" i="5" s="1"/>
  <c r="H28" i="5" s="1"/>
  <c r="AH31" i="5"/>
  <c r="AU31" i="5" s="1"/>
  <c r="F31" i="5" s="1"/>
  <c r="AM27" i="5"/>
  <c r="AZ27" i="5" s="1"/>
  <c r="K27" i="5" s="1"/>
  <c r="AO18" i="5"/>
  <c r="BB18" i="5" s="1"/>
  <c r="M18" i="5" s="1"/>
  <c r="AE21" i="5"/>
  <c r="AR21" i="5" s="1"/>
  <c r="C21" i="5" s="1"/>
  <c r="AG34" i="5"/>
  <c r="AT34" i="5" s="1"/>
  <c r="E34" i="5" s="1"/>
  <c r="AH45" i="5"/>
  <c r="AU45" i="5" s="1"/>
  <c r="F45" i="5" s="1"/>
  <c r="AM39" i="5"/>
  <c r="AZ39" i="5" s="1"/>
  <c r="K39" i="5" s="1"/>
  <c r="AG29" i="5"/>
  <c r="AT29" i="5" s="1"/>
  <c r="E29" i="5" s="1"/>
  <c r="AL42" i="5"/>
  <c r="AY42" i="5" s="1"/>
  <c r="J42" i="5" s="1"/>
  <c r="AK29" i="5"/>
  <c r="AX29" i="5" s="1"/>
  <c r="I29" i="5" s="1"/>
  <c r="AI28" i="5"/>
  <c r="AV28" i="5" s="1"/>
  <c r="G28" i="5" s="1"/>
  <c r="AL49" i="5"/>
  <c r="AY49" i="5" s="1"/>
  <c r="J49" i="5" s="1"/>
  <c r="AO52" i="5"/>
  <c r="BB52" i="5" s="1"/>
  <c r="M52" i="5" s="1"/>
  <c r="AP39" i="5"/>
  <c r="BC39" i="5" s="1"/>
  <c r="N39" i="5" s="1"/>
  <c r="AJ47" i="5"/>
  <c r="AW47" i="5" s="1"/>
  <c r="H47" i="5" s="1"/>
  <c r="AL21" i="5"/>
  <c r="AY21" i="5" s="1"/>
  <c r="J21" i="5" s="1"/>
  <c r="AP30" i="5"/>
  <c r="BC30" i="5" s="1"/>
  <c r="N30" i="5" s="1"/>
  <c r="AN38" i="5"/>
  <c r="BA38" i="5" s="1"/>
  <c r="L38" i="5" s="1"/>
  <c r="AM26" i="5"/>
  <c r="AZ26" i="5" s="1"/>
  <c r="K26" i="5" s="1"/>
  <c r="AM35" i="5"/>
  <c r="AZ35" i="5" s="1"/>
  <c r="K35" i="5" s="1"/>
  <c r="AL27" i="5"/>
  <c r="AY27" i="5" s="1"/>
  <c r="J27" i="5" s="1"/>
  <c r="AK33" i="5"/>
  <c r="AX33" i="5" s="1"/>
  <c r="I33" i="5" s="1"/>
  <c r="AI19" i="5"/>
  <c r="AV19" i="5" s="1"/>
  <c r="G19" i="5" s="1"/>
  <c r="AO19" i="5"/>
  <c r="BB19" i="5" s="1"/>
  <c r="M19" i="5" s="1"/>
  <c r="AG22" i="5"/>
  <c r="AT22" i="5" s="1"/>
  <c r="E22" i="5" s="1"/>
  <c r="AH46" i="5"/>
  <c r="AU46" i="5" s="1"/>
  <c r="F46" i="5" s="1"/>
  <c r="AO40" i="5"/>
  <c r="BB40" i="5" s="1"/>
  <c r="M40" i="5" s="1"/>
  <c r="AO32" i="5"/>
  <c r="BB32" i="5" s="1"/>
  <c r="M32" i="5" s="1"/>
  <c r="AF41" i="5"/>
  <c r="AS41" i="5" s="1"/>
  <c r="D41" i="5" s="1"/>
  <c r="AN20" i="5"/>
  <c r="BA20" i="5" s="1"/>
  <c r="L20" i="5" s="1"/>
  <c r="AN48" i="5"/>
  <c r="BA48" i="5" s="1"/>
  <c r="L48" i="5" s="1"/>
  <c r="AJ35" i="5"/>
  <c r="AW35" i="5" s="1"/>
  <c r="H35" i="5" s="1"/>
  <c r="AK27" i="5"/>
  <c r="AX27" i="5" s="1"/>
  <c r="I27" i="5" s="1"/>
  <c r="AP20" i="5"/>
  <c r="BC20" i="5" s="1"/>
  <c r="N20" i="5" s="1"/>
  <c r="AN40" i="5"/>
  <c r="BA40" i="5" s="1"/>
  <c r="L40" i="5" s="1"/>
  <c r="AM18" i="5"/>
  <c r="AZ18" i="5" s="1"/>
  <c r="K18" i="5" s="1"/>
  <c r="AE40" i="5"/>
  <c r="AR40" i="5" s="1"/>
  <c r="C40" i="5" s="1"/>
  <c r="AJ51" i="5"/>
  <c r="AW51" i="5" s="1"/>
  <c r="H51" i="5" s="1"/>
  <c r="AK52" i="5"/>
  <c r="AX52" i="5" s="1"/>
  <c r="I52" i="5" s="1"/>
  <c r="AP25" i="5"/>
  <c r="BC25" i="5" s="1"/>
  <c r="N25" i="5" s="1"/>
  <c r="AI20" i="5"/>
  <c r="AV20" i="5" s="1"/>
  <c r="G20" i="5" s="1"/>
  <c r="AN51" i="5"/>
  <c r="BA51" i="5" s="1"/>
  <c r="L51" i="5" s="1"/>
  <c r="AN27" i="5"/>
  <c r="BA27" i="5" s="1"/>
  <c r="L27" i="5" s="1"/>
  <c r="AM23" i="5"/>
  <c r="AZ23" i="5" s="1"/>
  <c r="K23" i="5" s="1"/>
  <c r="AI32" i="5"/>
  <c r="AV32" i="5" s="1"/>
  <c r="G32" i="5" s="1"/>
  <c r="AM21" i="5"/>
  <c r="AZ21" i="5" s="1"/>
  <c r="K21" i="5" s="1"/>
  <c r="AH37" i="5"/>
  <c r="AU37" i="5" s="1"/>
  <c r="F37" i="5" s="1"/>
  <c r="AM31" i="5"/>
  <c r="AZ31" i="5" s="1"/>
  <c r="K31" i="5" s="1"/>
  <c r="AH42" i="5"/>
  <c r="AU42" i="5" s="1"/>
  <c r="F42" i="5" s="1"/>
  <c r="AP43" i="5"/>
  <c r="BC43" i="5" s="1"/>
  <c r="N43" i="5" s="1"/>
  <c r="AI35" i="5"/>
  <c r="AV35" i="5" s="1"/>
  <c r="G35" i="5" s="1"/>
  <c r="AF31" i="5"/>
  <c r="AS31" i="5" s="1"/>
  <c r="D31" i="5" s="1"/>
  <c r="AM41" i="5"/>
  <c r="AZ41" i="5" s="1"/>
  <c r="K41" i="5" s="1"/>
  <c r="AM43" i="5"/>
  <c r="AZ43" i="5" s="1"/>
  <c r="K43" i="5" s="1"/>
  <c r="AK53" i="5"/>
  <c r="AX53" i="5" s="1"/>
  <c r="I53" i="5" s="1"/>
  <c r="AP51" i="5"/>
  <c r="BC51" i="5" s="1"/>
  <c r="N51" i="5" s="1"/>
  <c r="AO22" i="5"/>
  <c r="BB22" i="5" s="1"/>
  <c r="M22" i="5" s="1"/>
  <c r="AG52" i="5"/>
  <c r="AT52" i="5" s="1"/>
  <c r="E52" i="5" s="1"/>
  <c r="AG21" i="5"/>
  <c r="AT21" i="5" s="1"/>
  <c r="E21" i="5" s="1"/>
  <c r="AH40" i="5"/>
  <c r="AU40" i="5" s="1"/>
  <c r="F40" i="5" s="1"/>
  <c r="AP31" i="5"/>
  <c r="BC31" i="5" s="1"/>
  <c r="N31" i="5" s="1"/>
  <c r="AP53" i="5"/>
  <c r="BC53" i="5" s="1"/>
  <c r="N53" i="5" s="1"/>
  <c r="AH49" i="5"/>
  <c r="AU49" i="5" s="1"/>
  <c r="F49" i="5" s="1"/>
  <c r="AH30" i="5"/>
  <c r="AU30" i="5" s="1"/>
  <c r="F30" i="5" s="1"/>
  <c r="AP40" i="5"/>
  <c r="BC40" i="5" s="1"/>
  <c r="N40" i="5" s="1"/>
  <c r="AL39" i="5"/>
  <c r="AY39" i="5" s="1"/>
  <c r="J39" i="5" s="1"/>
  <c r="AH32" i="5"/>
  <c r="AU32" i="5" s="1"/>
  <c r="F32" i="5" s="1"/>
  <c r="AO25" i="5"/>
  <c r="BB25" i="5" s="1"/>
  <c r="M25" i="5" s="1"/>
  <c r="AK37" i="5"/>
  <c r="AX37" i="5" s="1"/>
  <c r="I37" i="5" s="1"/>
  <c r="AE24" i="5"/>
  <c r="AR24" i="5" s="1"/>
  <c r="C24" i="5" s="1"/>
  <c r="AE35" i="5"/>
  <c r="AR35" i="5" s="1"/>
  <c r="C35" i="5" s="1"/>
  <c r="AM38" i="5"/>
  <c r="AZ38" i="5" s="1"/>
  <c r="K38" i="5" s="1"/>
  <c r="AK25" i="5"/>
  <c r="AX25" i="5" s="1"/>
  <c r="I25" i="5" s="1"/>
  <c r="AM49" i="5"/>
  <c r="AZ49" i="5" s="1"/>
  <c r="K49" i="5" s="1"/>
  <c r="AL37" i="5"/>
  <c r="AY37" i="5" s="1"/>
  <c r="J37" i="5" s="1"/>
  <c r="AF38" i="5"/>
  <c r="AS38" i="5" s="1"/>
  <c r="D38" i="5" s="1"/>
  <c r="AF37" i="5"/>
  <c r="AS37" i="5" s="1"/>
  <c r="D37" i="5" s="1"/>
  <c r="AM51" i="5"/>
  <c r="AZ51" i="5" s="1"/>
  <c r="K51" i="5" s="1"/>
  <c r="AH41" i="5"/>
  <c r="AU41" i="5" s="1"/>
  <c r="F41" i="5" s="1"/>
  <c r="AG25" i="5"/>
  <c r="AT25" i="5" s="1"/>
  <c r="E25" i="5" s="1"/>
  <c r="AM19" i="5"/>
  <c r="AZ19" i="5" s="1"/>
  <c r="K19" i="5" s="1"/>
  <c r="AN24" i="5"/>
  <c r="BA24" i="5" s="1"/>
  <c r="L24" i="5" s="1"/>
  <c r="AH38" i="5"/>
  <c r="AU38" i="5" s="1"/>
  <c r="F38" i="5" s="1"/>
  <c r="AK48" i="5"/>
  <c r="AX48" i="5" s="1"/>
  <c r="I48" i="5" s="1"/>
  <c r="AI34" i="5"/>
  <c r="AV34" i="5" s="1"/>
  <c r="G34" i="5" s="1"/>
  <c r="AN32" i="5"/>
  <c r="BA32" i="5" s="1"/>
  <c r="L32" i="5" s="1"/>
  <c r="AN49" i="5"/>
  <c r="BA49" i="5" s="1"/>
  <c r="L49" i="5" s="1"/>
  <c r="AG35" i="5"/>
  <c r="AT35" i="5" s="1"/>
  <c r="E35" i="5" s="1"/>
  <c r="AO21" i="5"/>
  <c r="BB21" i="5" s="1"/>
  <c r="M21" i="5" s="1"/>
  <c r="AP37" i="5"/>
  <c r="BC37" i="5" s="1"/>
  <c r="N37" i="5" s="1"/>
  <c r="AI30" i="5"/>
  <c r="AV30" i="5" s="1"/>
  <c r="G30" i="5" s="1"/>
  <c r="AG42" i="5"/>
  <c r="AT42" i="5" s="1"/>
  <c r="E42" i="5" s="1"/>
  <c r="AN21" i="5"/>
  <c r="BA21" i="5" s="1"/>
  <c r="L21" i="5" s="1"/>
  <c r="AK42" i="5"/>
  <c r="AX42" i="5" s="1"/>
  <c r="I42" i="5" s="1"/>
  <c r="AF46" i="5"/>
  <c r="AS46" i="5" s="1"/>
  <c r="D46" i="5" s="1"/>
  <c r="AO27" i="5"/>
  <c r="BB27" i="5" s="1"/>
  <c r="M27" i="5" s="1"/>
  <c r="AI27" i="5"/>
  <c r="AV27" i="5" s="1"/>
  <c r="G27" i="5" s="1"/>
  <c r="AF21" i="5"/>
  <c r="AS21" i="5" s="1"/>
  <c r="D21" i="5" s="1"/>
  <c r="AP52" i="5"/>
  <c r="BC52" i="5" s="1"/>
  <c r="N52" i="5" s="1"/>
  <c r="AE38" i="5"/>
  <c r="AR38" i="5" s="1"/>
  <c r="C38" i="5" s="1"/>
  <c r="AE34" i="5"/>
  <c r="AR34" i="5" s="1"/>
  <c r="C34" i="5" s="1"/>
  <c r="AO31" i="5"/>
  <c r="BB31" i="5" s="1"/>
  <c r="M31" i="5" s="1"/>
  <c r="AN34" i="5"/>
  <c r="BA34" i="5" s="1"/>
  <c r="L34" i="5" s="1"/>
  <c r="AH25" i="5"/>
  <c r="AU25" i="5" s="1"/>
  <c r="F25" i="5" s="1"/>
  <c r="AP28" i="5"/>
  <c r="BC28" i="5" s="1"/>
  <c r="N28" i="5" s="1"/>
  <c r="AL53" i="5"/>
  <c r="AY53" i="5" s="1"/>
  <c r="J53" i="5" s="1"/>
  <c r="AI40" i="5"/>
  <c r="AV40" i="5" s="1"/>
  <c r="G40" i="5" s="1"/>
  <c r="AI23" i="5"/>
  <c r="AV23" i="5" s="1"/>
  <c r="G23" i="5" s="1"/>
  <c r="AL43" i="5"/>
  <c r="AY43" i="5" s="1"/>
  <c r="J43" i="5" s="1"/>
  <c r="AN52" i="5"/>
  <c r="BA52" i="5" s="1"/>
  <c r="L52" i="5" s="1"/>
  <c r="AJ21" i="5"/>
  <c r="AW21" i="5" s="1"/>
  <c r="H21" i="5" s="1"/>
  <c r="AH27" i="5"/>
  <c r="AU27" i="5" s="1"/>
  <c r="F27" i="5" s="1"/>
  <c r="AF40" i="5"/>
  <c r="AS40" i="5" s="1"/>
  <c r="D40" i="5" s="1"/>
  <c r="AI21" i="5"/>
  <c r="AV21" i="5" s="1"/>
  <c r="G21" i="5" s="1"/>
  <c r="AL28" i="5"/>
  <c r="AY28" i="5" s="1"/>
  <c r="J28" i="5" s="1"/>
  <c r="AJ29" i="5"/>
  <c r="AW29" i="5" s="1"/>
  <c r="H29" i="5" s="1"/>
  <c r="AG24" i="5"/>
  <c r="AT24" i="5" s="1"/>
  <c r="E24" i="5" s="1"/>
  <c r="AH43" i="5"/>
  <c r="AU43" i="5" s="1"/>
  <c r="F43" i="5" s="1"/>
  <c r="AN33" i="5"/>
  <c r="BA33" i="5" s="1"/>
  <c r="L33" i="5" s="1"/>
  <c r="AG28" i="5"/>
  <c r="AT28" i="5" s="1"/>
  <c r="E28" i="5" s="1"/>
  <c r="AG36" i="5"/>
  <c r="AT36" i="5" s="1"/>
  <c r="E36" i="5" s="1"/>
  <c r="AJ22" i="5"/>
  <c r="AW22" i="5" s="1"/>
  <c r="H22" i="5" s="1"/>
  <c r="AJ50" i="5"/>
  <c r="AW50" i="5" s="1"/>
  <c r="H50" i="5" s="1"/>
  <c r="AJ20" i="5"/>
  <c r="AW20" i="5" s="1"/>
  <c r="H20" i="5" s="1"/>
  <c r="AI42" i="5"/>
  <c r="AV42" i="5" s="1"/>
  <c r="G42" i="5" s="1"/>
  <c r="AK44" i="5"/>
  <c r="AX44" i="5" s="1"/>
  <c r="I44" i="5" s="1"/>
  <c r="AJ26" i="5"/>
  <c r="AW26" i="5" s="1"/>
  <c r="H26" i="5" s="1"/>
  <c r="AI49" i="5"/>
  <c r="AV49" i="5" s="1"/>
  <c r="G49" i="5" s="1"/>
  <c r="AL47" i="5"/>
  <c r="AY47" i="5" s="1"/>
  <c r="J47" i="5" s="1"/>
  <c r="AF28" i="5"/>
  <c r="AS28" i="5" s="1"/>
  <c r="D28" i="5" s="1"/>
  <c r="AF44" i="5"/>
  <c r="AS44" i="5" s="1"/>
  <c r="D44" i="5" s="1"/>
  <c r="AP42" i="5"/>
  <c r="BC42" i="5" s="1"/>
  <c r="N42" i="5" s="1"/>
  <c r="AE52" i="5"/>
  <c r="AR52" i="5" s="1"/>
  <c r="C52" i="5" s="1"/>
  <c r="AE36" i="5"/>
  <c r="AR36" i="5" s="1"/>
  <c r="C36" i="5" s="1"/>
  <c r="AJ23" i="5"/>
  <c r="AW23" i="5" s="1"/>
  <c r="H23" i="5" s="1"/>
  <c r="AN44" i="5"/>
  <c r="BA44" i="5" s="1"/>
  <c r="L44" i="5" s="1"/>
  <c r="AK45" i="5"/>
  <c r="AX45" i="5" s="1"/>
  <c r="I45" i="5" s="1"/>
  <c r="AK47" i="5"/>
  <c r="AX47" i="5" s="1"/>
  <c r="I47" i="5" s="1"/>
  <c r="AJ43" i="5"/>
  <c r="AW43" i="5" s="1"/>
  <c r="H43" i="5" s="1"/>
  <c r="AH51" i="5"/>
  <c r="AU51" i="5" s="1"/>
  <c r="F51" i="5" s="1"/>
  <c r="AO33" i="5"/>
  <c r="BB33" i="5" s="1"/>
  <c r="M33" i="5" s="1"/>
  <c r="AJ45" i="5"/>
  <c r="AW45" i="5" s="1"/>
  <c r="H45" i="5" s="1"/>
  <c r="AM48" i="5"/>
  <c r="AZ48" i="5" s="1"/>
  <c r="K48" i="5" s="1"/>
  <c r="AH50" i="5"/>
  <c r="AU50" i="5" s="1"/>
  <c r="F50" i="5" s="1"/>
  <c r="AM53" i="5"/>
  <c r="AZ53" i="5" s="1"/>
  <c r="K53" i="5" s="1"/>
  <c r="AJ30" i="5"/>
  <c r="AW30" i="5" s="1"/>
  <c r="H30" i="5" s="1"/>
  <c r="AP46" i="5"/>
  <c r="BC46" i="5" s="1"/>
  <c r="N46" i="5" s="1"/>
  <c r="AL31" i="5"/>
  <c r="AY31" i="5" s="1"/>
  <c r="J31" i="5" s="1"/>
  <c r="AK21" i="5"/>
  <c r="AX21" i="5" s="1"/>
  <c r="I21" i="5" s="1"/>
  <c r="AM36" i="5"/>
  <c r="AZ36" i="5" s="1"/>
  <c r="K36" i="5" s="1"/>
  <c r="AF27" i="5"/>
  <c r="AS27" i="5" s="1"/>
  <c r="D27" i="5" s="1"/>
  <c r="AF29" i="5"/>
  <c r="AS29" i="5" s="1"/>
  <c r="D29" i="5" s="1"/>
  <c r="AM28" i="5"/>
  <c r="AZ28" i="5" s="1"/>
  <c r="K28" i="5" s="1"/>
  <c r="AN19" i="5"/>
  <c r="BA19" i="5" s="1"/>
  <c r="L19" i="5" s="1"/>
  <c r="AM22" i="5"/>
  <c r="AZ22" i="5" s="1"/>
  <c r="K22" i="5" s="1"/>
  <c r="AF52" i="5"/>
  <c r="AS52" i="5" s="1"/>
  <c r="D52" i="5" s="1"/>
  <c r="AK24" i="5"/>
  <c r="AX24" i="5" s="1"/>
  <c r="I24" i="5" s="1"/>
  <c r="AG45" i="5"/>
  <c r="AT45" i="5" s="1"/>
  <c r="E45" i="5" s="1"/>
  <c r="AO20" i="5"/>
  <c r="BB20" i="5" s="1"/>
  <c r="M20" i="5" s="1"/>
  <c r="AI44" i="5"/>
  <c r="AV44" i="5" s="1"/>
  <c r="G44" i="5" s="1"/>
  <c r="AO45" i="5"/>
  <c r="BB45" i="5" s="1"/>
  <c r="M45" i="5" s="1"/>
  <c r="AO53" i="5"/>
  <c r="BB53" i="5" s="1"/>
  <c r="M53" i="5" s="1"/>
  <c r="AN53" i="5"/>
  <c r="BA53" i="5" s="1"/>
  <c r="L53" i="5" s="1"/>
  <c r="AI22" i="5"/>
  <c r="AV22" i="5" s="1"/>
  <c r="G22" i="5" s="1"/>
  <c r="AO38" i="5"/>
  <c r="BB38" i="5" s="1"/>
  <c r="M38" i="5" s="1"/>
  <c r="AN26" i="5"/>
  <c r="BA26" i="5" s="1"/>
  <c r="L26" i="5" s="1"/>
  <c r="AO29" i="5"/>
  <c r="BB29" i="5" s="1"/>
  <c r="M29" i="5" s="1"/>
  <c r="AF53" i="5"/>
  <c r="AS53" i="5" s="1"/>
  <c r="D53" i="5" s="1"/>
  <c r="AH33" i="5"/>
  <c r="AU33" i="5" s="1"/>
  <c r="F33" i="5" s="1"/>
  <c r="AL36" i="5"/>
  <c r="AY36" i="5" s="1"/>
  <c r="J36" i="5" s="1"/>
  <c r="AL32" i="5"/>
  <c r="AY32" i="5" s="1"/>
  <c r="J32" i="5" s="1"/>
  <c r="AK36" i="5"/>
  <c r="AX36" i="5" s="1"/>
  <c r="I36" i="5" s="1"/>
  <c r="AI36" i="5"/>
  <c r="AV36" i="5" s="1"/>
  <c r="G36" i="5" s="1"/>
  <c r="AO37" i="5"/>
  <c r="BB37" i="5" s="1"/>
  <c r="M37" i="5" s="1"/>
  <c r="AF34" i="5"/>
  <c r="AS34" i="5" s="1"/>
  <c r="D34" i="5" s="1"/>
  <c r="AG27" i="5"/>
  <c r="AT27" i="5" s="1"/>
  <c r="E27" i="5" s="1"/>
  <c r="AK30" i="5"/>
  <c r="AX30" i="5" s="1"/>
  <c r="I30" i="5" s="1"/>
  <c r="AF19" i="5"/>
  <c r="AS19" i="5" s="1"/>
  <c r="D19" i="5" s="1"/>
  <c r="AG49" i="5"/>
  <c r="AT49" i="5" s="1"/>
  <c r="E49" i="5" s="1"/>
  <c r="AM40" i="5"/>
  <c r="AZ40" i="5" s="1"/>
  <c r="K40" i="5" s="1"/>
  <c r="AH53" i="5"/>
  <c r="AU53" i="5" s="1"/>
  <c r="F53" i="5" s="1"/>
  <c r="AN50" i="5"/>
  <c r="BA50" i="5" s="1"/>
  <c r="L50" i="5" s="1"/>
  <c r="AI51" i="5"/>
  <c r="AV51" i="5" s="1"/>
  <c r="G51" i="5" s="1"/>
  <c r="AL45" i="5"/>
  <c r="AY45" i="5" s="1"/>
  <c r="J45" i="5" s="1"/>
  <c r="AG50" i="5"/>
  <c r="AT50" i="5" s="1"/>
  <c r="E50" i="5" s="1"/>
  <c r="AF26" i="5"/>
  <c r="AS26" i="5" s="1"/>
  <c r="D26" i="5" s="1"/>
  <c r="AG32" i="5"/>
  <c r="AT32" i="5" s="1"/>
  <c r="E32" i="5" s="1"/>
  <c r="AH21" i="5"/>
  <c r="AU21" i="5" s="1"/>
  <c r="F21" i="5" s="1"/>
  <c r="AO50" i="5"/>
  <c r="BB50" i="5" s="1"/>
  <c r="M50" i="5" s="1"/>
  <c r="AP19" i="5"/>
  <c r="BC19" i="5" s="1"/>
  <c r="N19" i="5" s="1"/>
  <c r="AN30" i="5"/>
  <c r="BA30" i="5" s="1"/>
  <c r="L30" i="5" s="1"/>
  <c r="AH44" i="5"/>
  <c r="AU44" i="5" s="1"/>
  <c r="F44" i="5" s="1"/>
  <c r="AM29" i="5"/>
  <c r="AZ29" i="5" s="1"/>
  <c r="K29" i="5" s="1"/>
  <c r="AG53" i="5"/>
  <c r="AT53" i="5" s="1"/>
  <c r="E53" i="5" s="1"/>
  <c r="AK32" i="5"/>
  <c r="AX32" i="5" s="1"/>
  <c r="I32" i="5" s="1"/>
  <c r="AL30" i="5"/>
  <c r="AY30" i="5" s="1"/>
  <c r="J30" i="5" s="1"/>
  <c r="AF33" i="5"/>
  <c r="AS33" i="5" s="1"/>
  <c r="D33" i="5" s="1"/>
  <c r="AJ38" i="5"/>
  <c r="AW38" i="5" s="1"/>
  <c r="H38" i="5" s="1"/>
  <c r="AN25" i="5"/>
  <c r="BA25" i="5" s="1"/>
  <c r="L25" i="5" s="1"/>
  <c r="AN41" i="5"/>
  <c r="BA41" i="5" s="1"/>
  <c r="L41" i="5" s="1"/>
  <c r="AJ53" i="5"/>
  <c r="AW53" i="5" s="1"/>
  <c r="H53" i="5" s="1"/>
  <c r="AK38" i="5"/>
  <c r="AX38" i="5" s="1"/>
  <c r="I38" i="5" s="1"/>
  <c r="AL52" i="5"/>
  <c r="AY52" i="5" s="1"/>
  <c r="J52" i="5" s="1"/>
  <c r="AP24" i="5"/>
  <c r="BC24" i="5" s="1"/>
  <c r="N24" i="5" s="1"/>
  <c r="AI47" i="5"/>
  <c r="AV47" i="5" s="1"/>
  <c r="G47" i="5" s="1"/>
  <c r="AP44" i="5"/>
  <c r="BC44" i="5" s="1"/>
  <c r="N44" i="5" s="1"/>
  <c r="AJ44" i="5"/>
  <c r="AW44" i="5" s="1"/>
  <c r="H44" i="5" s="1"/>
  <c r="AK39" i="5"/>
  <c r="AX39" i="5" s="1"/>
  <c r="I39" i="5" s="1"/>
  <c r="AE26" i="5"/>
  <c r="AR26" i="5" s="1"/>
  <c r="C26" i="5" s="1"/>
  <c r="AE46" i="5"/>
  <c r="AR46" i="5" s="1"/>
  <c r="C46" i="5" s="1"/>
  <c r="AE47" i="5"/>
  <c r="AR47" i="5" s="1"/>
  <c r="C47" i="5" s="1"/>
  <c r="AE23" i="5"/>
  <c r="AR23" i="5" s="1"/>
  <c r="C23" i="5" s="1"/>
  <c r="AI18" i="5"/>
  <c r="AV18" i="5" s="1"/>
  <c r="G18" i="5" s="1"/>
  <c r="AE31" i="5"/>
  <c r="AR31" i="5" s="1"/>
  <c r="C31" i="5" s="1"/>
  <c r="AP18" i="5"/>
  <c r="BC18" i="5" s="1"/>
  <c r="N18" i="5" s="1"/>
  <c r="AE48" i="5"/>
  <c r="AR48" i="5" s="1"/>
  <c r="C48" i="5" s="1"/>
  <c r="AL20" i="5"/>
  <c r="AY20" i="5" s="1"/>
  <c r="J20" i="5" s="1"/>
  <c r="AG47" i="5"/>
  <c r="AT47" i="5" s="1"/>
  <c r="E47" i="5" s="1"/>
  <c r="AF32" i="5"/>
  <c r="AS32" i="5" s="1"/>
  <c r="D32" i="5" s="1"/>
  <c r="AL50" i="5"/>
  <c r="AY50" i="5" s="1"/>
  <c r="J50" i="5" s="1"/>
  <c r="AG33" i="5"/>
  <c r="AT33" i="5" s="1"/>
  <c r="E33" i="5" s="1"/>
  <c r="AJ36" i="5"/>
  <c r="AW36" i="5" s="1"/>
  <c r="H36" i="5" s="1"/>
  <c r="AF49" i="5"/>
  <c r="AS49" i="5" s="1"/>
  <c r="D49" i="5" s="1"/>
  <c r="AO47" i="5"/>
  <c r="BB47" i="5" s="1"/>
  <c r="M47" i="5" s="1"/>
  <c r="AP33" i="5"/>
  <c r="BC33" i="5" s="1"/>
  <c r="N33" i="5" s="1"/>
  <c r="AI50" i="5"/>
  <c r="AV50" i="5" s="1"/>
  <c r="G50" i="5" s="1"/>
  <c r="AK23" i="5"/>
  <c r="AX23" i="5" s="1"/>
  <c r="I23" i="5" s="1"/>
  <c r="AK46" i="5"/>
  <c r="AX46" i="5" s="1"/>
  <c r="I46" i="5" s="1"/>
  <c r="AL38" i="5"/>
  <c r="AY38" i="5" s="1"/>
  <c r="J38" i="5" s="1"/>
  <c r="AK43" i="5"/>
  <c r="AX43" i="5" s="1"/>
  <c r="I43" i="5" s="1"/>
  <c r="AG43" i="5"/>
  <c r="AT43" i="5" s="1"/>
  <c r="E43" i="5" s="1"/>
  <c r="AJ40" i="5"/>
  <c r="AW40" i="5" s="1"/>
  <c r="H40" i="5" s="1"/>
  <c r="AK22" i="5"/>
  <c r="AX22" i="5" s="1"/>
  <c r="I22" i="5" s="1"/>
  <c r="AH47" i="5"/>
  <c r="AU47" i="5" s="1"/>
  <c r="F47" i="5" s="1"/>
  <c r="AL34" i="5"/>
  <c r="AY34" i="5" s="1"/>
  <c r="J34" i="5" s="1"/>
  <c r="AH28" i="5"/>
  <c r="AU28" i="5" s="1"/>
  <c r="F28" i="5" s="1"/>
  <c r="AO24" i="5"/>
  <c r="BB24" i="5" s="1"/>
  <c r="M24" i="5" s="1"/>
  <c r="AL18" i="5"/>
  <c r="AY18" i="5" s="1"/>
  <c r="J18" i="5" s="1"/>
  <c r="AN18" i="5"/>
  <c r="BA18" i="5" s="1"/>
  <c r="L18" i="5" s="1"/>
  <c r="AE43" i="5"/>
  <c r="AR43" i="5" s="1"/>
  <c r="C43" i="5" s="1"/>
  <c r="AE53" i="5"/>
  <c r="AR53" i="5" s="1"/>
  <c r="C53" i="5" s="1"/>
  <c r="AF18" i="5"/>
  <c r="AS18" i="5" s="1"/>
  <c r="D18" i="5" s="1"/>
  <c r="AJ18" i="5"/>
  <c r="AW18" i="5" s="1"/>
  <c r="H18" i="5" s="1"/>
  <c r="AE19" i="5"/>
  <c r="AR19" i="5" s="1"/>
  <c r="C19" i="5" s="1"/>
  <c r="AE27" i="5"/>
  <c r="AR27" i="5" s="1"/>
  <c r="C27" i="5" s="1"/>
  <c r="AE39" i="5"/>
  <c r="AR39" i="5" s="1"/>
  <c r="C39" i="5" s="1"/>
  <c r="AE25" i="5"/>
  <c r="AR25" i="5" s="1"/>
  <c r="C25" i="5" s="1"/>
  <c r="AK18" i="5"/>
  <c r="AX18" i="5" s="1"/>
  <c r="I18" i="5" s="1"/>
  <c r="AE29" i="5"/>
  <c r="AR29" i="5" s="1"/>
  <c r="C29" i="5" s="1"/>
  <c r="AE41" i="5"/>
  <c r="AR41" i="5" s="1"/>
  <c r="C41" i="5" s="1"/>
  <c r="AE42" i="5"/>
  <c r="AR42" i="5" s="1"/>
  <c r="C42" i="5" s="1"/>
  <c r="AH18" i="5"/>
  <c r="AU18" i="5" s="1"/>
  <c r="F18" i="5" s="1"/>
  <c r="AL26" i="5"/>
  <c r="AY26" i="5" s="1"/>
  <c r="J26" i="5" s="1"/>
  <c r="AF39" i="5"/>
  <c r="AS39" i="5" s="1"/>
  <c r="D39" i="5" s="1"/>
  <c r="AO26" i="5"/>
  <c r="BB26" i="5" s="1"/>
  <c r="M26" i="5" s="1"/>
  <c r="AF22" i="5"/>
  <c r="AS22" i="5" s="1"/>
  <c r="D22" i="5" s="1"/>
  <c r="AG20" i="5"/>
  <c r="AT20" i="5" s="1"/>
  <c r="E20" i="5" s="1"/>
  <c r="AM24" i="5"/>
  <c r="AZ24" i="5" s="1"/>
  <c r="K24" i="5" s="1"/>
  <c r="AP36" i="5"/>
  <c r="BC36" i="5" s="1"/>
  <c r="N36" i="5" s="1"/>
  <c r="AM33" i="5"/>
  <c r="AZ33" i="5" s="1"/>
  <c r="K33" i="5" s="1"/>
  <c r="AL41" i="5"/>
  <c r="AY41" i="5" s="1"/>
  <c r="J41" i="5" s="1"/>
  <c r="AG46" i="5"/>
  <c r="AT46" i="5" s="1"/>
  <c r="E46" i="5" s="1"/>
  <c r="AO49" i="5"/>
  <c r="BB49" i="5" s="1"/>
  <c r="M49" i="5" s="1"/>
  <c r="AH34" i="5"/>
  <c r="AU34" i="5" s="1"/>
  <c r="F34" i="5" s="1"/>
  <c r="AG51" i="5"/>
  <c r="AT51" i="5" s="1"/>
  <c r="E51" i="5" s="1"/>
  <c r="AN28" i="5"/>
  <c r="BA28" i="5" s="1"/>
  <c r="L28" i="5" s="1"/>
  <c r="AK34" i="5"/>
  <c r="AX34" i="5" s="1"/>
  <c r="I34" i="5" s="1"/>
  <c r="AI25" i="5"/>
  <c r="AV25" i="5" s="1"/>
  <c r="G25" i="5" s="1"/>
  <c r="AH36" i="5"/>
  <c r="AU36" i="5" s="1"/>
  <c r="F36" i="5" s="1"/>
  <c r="AF43" i="5"/>
  <c r="AS43" i="5" s="1"/>
  <c r="D43" i="5" s="1"/>
  <c r="AG26" i="5"/>
  <c r="AT26" i="5" s="1"/>
  <c r="E26" i="5" s="1"/>
  <c r="AG37" i="5"/>
  <c r="AT37" i="5" s="1"/>
  <c r="E37" i="5" s="1"/>
  <c r="AG18" i="5"/>
  <c r="AT18" i="5" s="1"/>
  <c r="E18" i="5" s="1"/>
  <c r="AJ42" i="5"/>
  <c r="AW42" i="5" s="1"/>
  <c r="H42" i="5" s="1"/>
  <c r="AI48" i="5"/>
  <c r="AV48" i="5" s="1"/>
  <c r="G48" i="5" s="1"/>
  <c r="AP35" i="5"/>
  <c r="BC35" i="5" s="1"/>
  <c r="N35" i="5" s="1"/>
  <c r="AJ32" i="5"/>
  <c r="AW32" i="5" s="1"/>
  <c r="H32" i="5" s="1"/>
  <c r="AJ25" i="5"/>
  <c r="AW25" i="5" s="1"/>
  <c r="H25" i="5" s="1"/>
  <c r="AF51" i="5"/>
  <c r="AS51" i="5" s="1"/>
  <c r="D51" i="5" s="1"/>
  <c r="AP22" i="5"/>
  <c r="AO23" i="5"/>
  <c r="BB23" i="5" s="1"/>
  <c r="M23" i="5" s="1"/>
  <c r="AH39" i="5"/>
  <c r="AU39" i="5" s="1"/>
  <c r="F39" i="5" s="1"/>
  <c r="AP48" i="5"/>
  <c r="BC48" i="5" s="1"/>
  <c r="N48" i="5" s="1"/>
  <c r="AG38" i="5"/>
  <c r="AT38" i="5" s="1"/>
  <c r="E38" i="5" s="1"/>
  <c r="AJ48" i="5"/>
  <c r="AW48" i="5" s="1"/>
  <c r="H48" i="5" s="1"/>
  <c r="AG23" i="5"/>
  <c r="AT23" i="5" s="1"/>
  <c r="E23" i="5" s="1"/>
  <c r="AK49" i="5"/>
  <c r="AX49" i="5" s="1"/>
  <c r="I49" i="5" s="1"/>
  <c r="AI41" i="5"/>
  <c r="AV41" i="5" s="1"/>
  <c r="G41" i="5" s="1"/>
  <c r="AK19" i="5"/>
  <c r="AX19" i="5" s="1"/>
  <c r="I19" i="5" s="1"/>
  <c r="AM32" i="5"/>
  <c r="AZ32" i="5" s="1"/>
  <c r="K32" i="5" s="1"/>
  <c r="AH26" i="5"/>
  <c r="AU26" i="5" s="1"/>
  <c r="F26" i="5" s="1"/>
  <c r="AP50" i="5"/>
  <c r="BC50" i="5" s="1"/>
  <c r="N50" i="5" s="1"/>
  <c r="AI46" i="5"/>
  <c r="AV46" i="5" s="1"/>
  <c r="G46" i="5" s="1"/>
  <c r="AO42" i="5"/>
  <c r="BB42" i="5" s="1"/>
  <c r="M42" i="5" s="1"/>
  <c r="AI37" i="5"/>
  <c r="AV37" i="5" s="1"/>
  <c r="G37" i="5" s="1"/>
  <c r="AP21" i="5"/>
  <c r="BC21" i="5" s="1"/>
  <c r="N21" i="5" s="1"/>
  <c r="AF20" i="5"/>
  <c r="AS20" i="5" s="1"/>
  <c r="D20" i="5" s="1"/>
  <c r="AH35" i="5"/>
  <c r="AU35" i="5" s="1"/>
  <c r="F35" i="5" s="1"/>
  <c r="AP38" i="5"/>
  <c r="BC38" i="5" s="1"/>
  <c r="N38" i="5" s="1"/>
  <c r="AH20" i="5"/>
  <c r="AU20" i="5" s="1"/>
  <c r="F20" i="5" s="1"/>
  <c r="AM37" i="5"/>
  <c r="AZ37" i="5" s="1"/>
  <c r="K37" i="5" s="1"/>
  <c r="AO46" i="5"/>
  <c r="BB46" i="5" s="1"/>
  <c r="M46" i="5" s="1"/>
  <c r="AO39" i="5"/>
  <c r="BB39" i="5" s="1"/>
  <c r="M39" i="5" s="1"/>
  <c r="AF50" i="5"/>
  <c r="AS50" i="5" s="1"/>
  <c r="D50" i="5" s="1"/>
  <c r="AJ39" i="5"/>
  <c r="AW39" i="5" s="1"/>
  <c r="H39" i="5" s="1"/>
  <c r="AG44" i="5"/>
  <c r="AT44" i="5" s="1"/>
  <c r="E44" i="5" s="1"/>
  <c r="AJ19" i="5"/>
  <c r="AW19" i="5" s="1"/>
  <c r="H19" i="5" s="1"/>
  <c r="AO35" i="5"/>
  <c r="BB35" i="5" s="1"/>
  <c r="M35" i="5" s="1"/>
  <c r="AN37" i="5"/>
  <c r="BA37" i="5" s="1"/>
  <c r="L37" i="5" s="1"/>
  <c r="AJ49" i="5"/>
  <c r="AW49" i="5" s="1"/>
  <c r="H49" i="5" s="1"/>
  <c r="AG40" i="5"/>
  <c r="AT40" i="5" s="1"/>
  <c r="E40" i="5" s="1"/>
  <c r="AI33" i="5"/>
  <c r="AV33" i="5" s="1"/>
  <c r="G33" i="5" s="1"/>
  <c r="AN36" i="5"/>
  <c r="BA36" i="5" s="1"/>
  <c r="L36" i="5" s="1"/>
  <c r="AK26" i="5"/>
  <c r="AX26" i="5" s="1"/>
  <c r="I26" i="5" s="1"/>
  <c r="AE33" i="5"/>
  <c r="AR33" i="5" s="1"/>
  <c r="C33" i="5" s="1"/>
  <c r="AE20" i="5"/>
  <c r="AR20" i="5" s="1"/>
  <c r="C20" i="5" s="1"/>
  <c r="AE44" i="5"/>
  <c r="AR44" i="5" s="1"/>
  <c r="C44" i="5" s="1"/>
  <c r="AE32" i="5"/>
  <c r="AR32" i="5" s="1"/>
  <c r="C32" i="5" s="1"/>
  <c r="AE28" i="5"/>
  <c r="AR28" i="5" s="1"/>
  <c r="C28" i="5" s="1"/>
  <c r="AE30" i="5"/>
  <c r="AR30" i="5" s="1"/>
  <c r="C30" i="5" s="1"/>
  <c r="AE50" i="5"/>
  <c r="AR50" i="5" s="1"/>
  <c r="C50" i="5" s="1"/>
  <c r="AE22" i="5"/>
  <c r="AR22" i="5" s="1"/>
  <c r="C22" i="5" s="1"/>
  <c r="AL29" i="5"/>
  <c r="AY29" i="5" s="1"/>
  <c r="J29" i="5" s="1"/>
  <c r="AI31" i="5"/>
  <c r="AV31" i="5" s="1"/>
  <c r="G31" i="5" s="1"/>
  <c r="AM25" i="5"/>
  <c r="AZ25" i="5" s="1"/>
  <c r="K25" i="5" s="1"/>
  <c r="AO43" i="5"/>
  <c r="BB43" i="5" s="1"/>
  <c r="M43" i="5" s="1"/>
  <c r="AL33" i="5"/>
  <c r="AY33" i="5" s="1"/>
  <c r="J33" i="5" s="1"/>
  <c r="AM47" i="5"/>
  <c r="AZ47" i="5" s="1"/>
  <c r="K47" i="5" s="1"/>
  <c r="AJ41" i="5"/>
  <c r="AW41" i="5" s="1"/>
  <c r="H41" i="5" s="1"/>
  <c r="AH52" i="5"/>
  <c r="AU52" i="5" s="1"/>
  <c r="F52" i="5" s="1"/>
  <c r="AF23" i="5"/>
  <c r="AS23" i="5" s="1"/>
  <c r="D23" i="5" s="1"/>
  <c r="AO30" i="5"/>
  <c r="BB30" i="5" s="1"/>
  <c r="M30" i="5" s="1"/>
  <c r="AL51" i="5"/>
  <c r="AY51" i="5" s="1"/>
  <c r="J51" i="5" s="1"/>
  <c r="AP41" i="5"/>
  <c r="BC41" i="5" s="1"/>
  <c r="N41" i="5" s="1"/>
  <c r="AI39" i="5"/>
  <c r="AV39" i="5" s="1"/>
  <c r="G39" i="5" s="1"/>
  <c r="AI45" i="5"/>
  <c r="AV45" i="5" s="1"/>
  <c r="G45" i="5" s="1"/>
  <c r="AH48" i="5"/>
  <c r="AU48" i="5" s="1"/>
  <c r="F48" i="5" s="1"/>
  <c r="AJ52" i="5"/>
  <c r="AW52" i="5" s="1"/>
  <c r="H52" i="5" s="1"/>
  <c r="AL19" i="5"/>
  <c r="AY19" i="5" s="1"/>
  <c r="J19" i="5" s="1"/>
  <c r="AP26" i="5"/>
  <c r="BC26" i="5" s="1"/>
  <c r="N26" i="5" s="1"/>
  <c r="AJ37" i="5"/>
  <c r="AW37" i="5" s="1"/>
  <c r="H37" i="5" s="1"/>
  <c r="AF36" i="5"/>
  <c r="AS36" i="5" s="1"/>
  <c r="D36" i="5" s="1"/>
  <c r="AK20" i="5"/>
  <c r="AX20" i="5" s="1"/>
  <c r="I20" i="5" s="1"/>
  <c r="AM46" i="5"/>
  <c r="AZ46" i="5" s="1"/>
  <c r="K46" i="5" s="1"/>
  <c r="AG31" i="5"/>
  <c r="AT31" i="5" s="1"/>
  <c r="E31" i="5" s="1"/>
  <c r="AG19" i="5"/>
  <c r="AT19" i="5" s="1"/>
  <c r="E19" i="5" s="1"/>
  <c r="AJ31" i="5"/>
  <c r="AW31" i="5" s="1"/>
  <c r="H31" i="5" s="1"/>
  <c r="AN31" i="5"/>
  <c r="BA31" i="5" s="1"/>
  <c r="L31" i="5" s="1"/>
  <c r="AI52" i="5"/>
  <c r="AV52" i="5" s="1"/>
  <c r="G52" i="5" s="1"/>
  <c r="AI38" i="5"/>
  <c r="AV38" i="5" s="1"/>
  <c r="G38" i="5" s="1"/>
  <c r="AG39" i="5"/>
  <c r="AT39" i="5" s="1"/>
  <c r="E39" i="5" s="1"/>
  <c r="AH23" i="5"/>
  <c r="AU23" i="5" s="1"/>
  <c r="F23" i="5" s="1"/>
  <c r="AO51" i="5"/>
  <c r="BB51" i="5" s="1"/>
  <c r="M51" i="5" s="1"/>
  <c r="AL48" i="5"/>
  <c r="AY48" i="5" s="1"/>
  <c r="J48" i="5" s="1"/>
  <c r="AJ27" i="5"/>
  <c r="AW27" i="5" s="1"/>
  <c r="H27" i="5" s="1"/>
  <c r="AP23" i="5"/>
  <c r="BC23" i="5" s="1"/>
  <c r="N23" i="5" s="1"/>
  <c r="AP47" i="5"/>
  <c r="BC47" i="5" s="1"/>
  <c r="N47" i="5" s="1"/>
  <c r="AI43" i="5"/>
  <c r="AV43" i="5" s="1"/>
  <c r="G43" i="5" s="1"/>
  <c r="AF35" i="5"/>
  <c r="AS35" i="5" s="1"/>
  <c r="D35" i="5" s="1"/>
  <c r="AH19" i="5"/>
  <c r="AU19" i="5" s="1"/>
  <c r="F19" i="5" s="1"/>
  <c r="AG41" i="5"/>
  <c r="AT41" i="5" s="1"/>
  <c r="E41" i="5" s="1"/>
  <c r="AI29" i="5"/>
  <c r="AV29" i="5" s="1"/>
  <c r="G29" i="5" s="1"/>
  <c r="AG30" i="5"/>
  <c r="AT30" i="5" s="1"/>
  <c r="E30" i="5" s="1"/>
  <c r="AK31" i="5"/>
  <c r="AX31" i="5" s="1"/>
  <c r="I31" i="5" s="1"/>
  <c r="AF45" i="5"/>
  <c r="AS45" i="5" s="1"/>
  <c r="D45" i="5" s="1"/>
  <c r="AO41" i="5"/>
  <c r="BB41" i="5" s="1"/>
  <c r="M41" i="5" s="1"/>
  <c r="AM50" i="5"/>
  <c r="AZ50" i="5" s="1"/>
  <c r="K50" i="5" s="1"/>
  <c r="AP49" i="5"/>
  <c r="BC49" i="5" s="1"/>
  <c r="N49" i="5" s="1"/>
  <c r="AN42" i="5"/>
  <c r="BA42" i="5" s="1"/>
  <c r="L42" i="5" s="1"/>
  <c r="AJ24" i="5"/>
  <c r="AW24" i="5" s="1"/>
  <c r="H24" i="5" s="1"/>
  <c r="AK35" i="5"/>
  <c r="AX35" i="5" s="1"/>
  <c r="I35" i="5" s="1"/>
  <c r="AJ33" i="5"/>
  <c r="AW33" i="5" s="1"/>
  <c r="H33" i="5" s="1"/>
  <c r="AE49" i="5"/>
  <c r="AR49" i="5" s="1"/>
  <c r="C49" i="5" s="1"/>
  <c r="R14" i="5" l="1"/>
  <c r="C13" i="5" s="1"/>
  <c r="AC13" i="5"/>
  <c r="AC14" i="5" s="1"/>
  <c r="N13" i="5" s="1"/>
  <c r="X13" i="5"/>
  <c r="X14" i="5" s="1"/>
  <c r="I13" i="5" s="1"/>
  <c r="W13" i="5"/>
  <c r="W14" i="5" s="1"/>
  <c r="H13" i="5" s="1"/>
  <c r="AA13" i="5"/>
  <c r="AA14" i="5" s="1"/>
  <c r="L13" i="5" s="1"/>
  <c r="V13" i="5"/>
  <c r="V14" i="5" s="1"/>
  <c r="G13" i="5" s="1"/>
  <c r="Y13" i="5"/>
  <c r="Y14" i="5" s="1"/>
  <c r="J13" i="5" s="1"/>
  <c r="S13" i="5"/>
  <c r="S14" i="5" s="1"/>
  <c r="D13" i="5" s="1"/>
  <c r="Z13" i="5"/>
  <c r="Z14" i="5" s="1"/>
  <c r="K13" i="5" s="1"/>
  <c r="AB13" i="5"/>
  <c r="AB14" i="5" s="1"/>
  <c r="M13" i="5" s="1"/>
  <c r="T13" i="5"/>
  <c r="T14" i="5" s="1"/>
  <c r="E13" i="5" s="1"/>
  <c r="U13" i="5"/>
  <c r="U14" i="5" s="1"/>
  <c r="F13" i="5" s="1"/>
  <c r="O37" i="5"/>
  <c r="O45" i="5"/>
  <c r="O33" i="5"/>
  <c r="O42" i="5"/>
  <c r="O47" i="5"/>
  <c r="O51" i="5"/>
  <c r="O26" i="5"/>
  <c r="K54" i="5"/>
  <c r="O22" i="5"/>
  <c r="O41" i="5"/>
  <c r="D54" i="5"/>
  <c r="O46" i="5"/>
  <c r="O21" i="5"/>
  <c r="O50" i="5"/>
  <c r="O53" i="5"/>
  <c r="O30" i="5"/>
  <c r="I54" i="5"/>
  <c r="O43" i="5"/>
  <c r="O48" i="5"/>
  <c r="O28" i="5"/>
  <c r="O25" i="5"/>
  <c r="L54" i="5"/>
  <c r="N54" i="5"/>
  <c r="BC54" i="5"/>
  <c r="H54" i="5"/>
  <c r="O29" i="5"/>
  <c r="M54" i="5"/>
  <c r="O32" i="5"/>
  <c r="O39" i="5"/>
  <c r="J54" i="5"/>
  <c r="O31" i="5"/>
  <c r="O36" i="5"/>
  <c r="O35" i="5"/>
  <c r="E54" i="5"/>
  <c r="O49" i="5"/>
  <c r="O44" i="5"/>
  <c r="O27" i="5"/>
  <c r="G54" i="5"/>
  <c r="O52" i="5"/>
  <c r="O34" i="5"/>
  <c r="O24" i="5"/>
  <c r="O20" i="5"/>
  <c r="F54" i="5"/>
  <c r="O19" i="5"/>
  <c r="O23" i="5"/>
  <c r="O38" i="5"/>
  <c r="O40" i="5"/>
  <c r="O13" i="5" l="1"/>
  <c r="AD13" i="5"/>
  <c r="O18" i="5"/>
  <c r="O54" i="5" s="1"/>
  <c r="C54" i="5"/>
  <c r="D17" i="7"/>
  <c r="I12" i="7" s="1"/>
  <c r="I17" i="7" s="1"/>
  <c r="C26" i="7" s="1"/>
</calcChain>
</file>

<file path=xl/sharedStrings.xml><?xml version="1.0" encoding="utf-8"?>
<sst xmlns="http://schemas.openxmlformats.org/spreadsheetml/2006/main" count="1369" uniqueCount="547">
  <si>
    <t>Unidad de Administración</t>
  </si>
  <si>
    <t>Coordinación Técnica de Administración de Activos</t>
  </si>
  <si>
    <t>Concepto</t>
  </si>
  <si>
    <t>Dirección de Administración</t>
  </si>
  <si>
    <t>Coordinación de Conservación y Servicios Generales</t>
  </si>
  <si>
    <t>Monto
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</si>
  <si>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</si>
  <si>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</si>
  <si>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</si>
  <si>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</si>
  <si>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</si>
  <si>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</si>
  <si>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</si>
  <si>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</si>
  <si>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</si>
  <si>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</si>
  <si>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</si>
  <si>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</si>
  <si>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millones pesos</t>
  </si>
  <si>
    <t>Uni Oper</t>
  </si>
  <si>
    <t>ENERO</t>
  </si>
  <si>
    <t>FEBRERO</t>
  </si>
  <si>
    <t xml:space="preserve">MARZO </t>
  </si>
  <si>
    <t xml:space="preserve">ABRIL 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</si>
  <si>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</si>
  <si>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</si>
  <si>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</si>
  <si>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</si>
  <si>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</si>
  <si>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</si>
  <si>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</si>
  <si>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</si>
  <si>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</si>
  <si>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</si>
  <si>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</si>
  <si>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</si>
  <si>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</si>
  <si>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</si>
  <si>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</si>
  <si>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</si>
  <si>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</si>
  <si>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</si>
  <si>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</si>
  <si>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</si>
  <si>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</si>
  <si>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</si>
  <si>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</si>
  <si>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</si>
  <si>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</si>
  <si>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</si>
  <si>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</si>
  <si>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</si>
  <si>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</si>
  <si>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</si>
  <si>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</si>
  <si>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</si>
  <si>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</si>
  <si>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</si>
  <si>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</si>
  <si>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</si>
  <si>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</si>
  <si>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</si>
  <si>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</si>
  <si>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</si>
  <si>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YUCATAN</t>
  </si>
  <si>
    <t>ZACATECAS</t>
  </si>
  <si>
    <t>NORTE, D. F.</t>
  </si>
  <si>
    <t>SUR, D. F.</t>
  </si>
  <si>
    <t>Total</t>
  </si>
  <si>
    <t>(pesos)</t>
  </si>
  <si>
    <t>División de Arrendamiento y Comercialización</t>
  </si>
  <si>
    <t>Ingresos por Permisos de Uso Temporal Revocable y Contratos de Subarrend.</t>
  </si>
  <si>
    <t>Monto</t>
  </si>
  <si>
    <t>Permisos de Uso Temporal Revocable y Contratos de Subarrendamiento</t>
  </si>
  <si>
    <t>Antetpoyecto de Ingresos 2026</t>
  </si>
  <si>
    <t>Anteproyecto 2027</t>
  </si>
  <si>
    <t>Progrma de Arrendaiento IMSS Arrendatario 2027</t>
  </si>
  <si>
    <t>Proyección</t>
  </si>
  <si>
    <t>Renovaciones sin incremento</t>
  </si>
  <si>
    <t>Renovaciones con incremento</t>
  </si>
  <si>
    <t>Sustituciones</t>
  </si>
  <si>
    <t>Nuevos Arrendamientos</t>
  </si>
  <si>
    <t>Cancelaciones</t>
  </si>
  <si>
    <t>Presupuesto Ajustado 2027</t>
  </si>
  <si>
    <t>pesos</t>
  </si>
  <si>
    <t>No. 
Arrendamientos</t>
  </si>
  <si>
    <t>Proyecciones 2027 Excluidas</t>
  </si>
  <si>
    <t>Expectativa de Cierre 2026</t>
  </si>
  <si>
    <t>OOAD</t>
  </si>
  <si>
    <t>Aguascalientes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</si>
  <si>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</si>
  <si>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</si>
  <si>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</si>
  <si>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</si>
  <si>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</si>
  <si>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</si>
  <si>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</si>
  <si>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Guanajuato</t>
  </si>
  <si>
    <t>Guerrero</t>
  </si>
  <si>
    <t>Hidalgo</t>
  </si>
  <si>
    <t>Jalisco</t>
  </si>
  <si>
    <t>Estado de México Oriente</t>
  </si>
  <si>
    <t>Estado de México Poniente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</si>
  <si>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</si>
  <si>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</si>
  <si>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</si>
  <si>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</si>
  <si>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</si>
  <si>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</si>
  <si>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</si>
  <si>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</si>
  <si>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</si>
  <si>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</si>
  <si>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</si>
  <si>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</si>
  <si>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</si>
  <si>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</si>
  <si>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Norte</t>
  </si>
  <si>
    <t>Veracruz Sur</t>
  </si>
  <si>
    <t>Zacatecas</t>
  </si>
  <si>
    <t>Baja California</t>
  </si>
  <si>
    <t>Durango</t>
  </si>
  <si>
    <t>Norte D.F.</t>
  </si>
  <si>
    <t>Sur D.F.</t>
  </si>
  <si>
    <t>Yucatán</t>
  </si>
  <si>
    <t>Programa de Arrendaiento IMSS Arrendatario 2027</t>
  </si>
  <si>
    <t>Nuevos Arrendamientos No Considerados</t>
  </si>
  <si>
    <t>No.</t>
  </si>
  <si>
    <t>Organo de Operación Administrativa Desconcentrada</t>
  </si>
  <si>
    <t>Dirección del inmueble arrendado</t>
  </si>
  <si>
    <t>Servicio</t>
  </si>
  <si>
    <t>Monto de renta mensual actual sin IVA</t>
  </si>
  <si>
    <t>Monto anual con IVA</t>
  </si>
  <si>
    <t>Figura 
Anteproyecto 2027</t>
  </si>
  <si>
    <t>Importe 2027</t>
  </si>
  <si>
    <t>Calle Monte del Apalaches, Manzana 19, Lote 9, Fraccionamiento Rincón del Bosque, Tapachula Chiapas.</t>
  </si>
  <si>
    <t>Casa Habitación para Titular de OOAD</t>
  </si>
  <si>
    <t>Nuevo</t>
  </si>
  <si>
    <t>Por definir</t>
  </si>
  <si>
    <t>Oficinas Administrativas</t>
  </si>
  <si>
    <t>Por Definir</t>
  </si>
  <si>
    <t>Almacén Delegacional</t>
  </si>
  <si>
    <t>Oficinas alternas a la Jefatura de Servicios de Desarrollo Personal</t>
  </si>
  <si>
    <t xml:space="preserve">Bodega de bienes embargados </t>
  </si>
  <si>
    <t>Calle Martínez de Navarrete Ote, No. 7, Fraccionamiento la Luneta, C.P. 59680, Zamora</t>
  </si>
  <si>
    <t xml:space="preserve">Av. Francisco I Madero Pte. No. 541, col. Centro C.P. 58000, Morelia, Michoacán </t>
  </si>
  <si>
    <t>Centro de Seguridad Social Morelia</t>
  </si>
  <si>
    <t>Tres Marías, Morelia Michoacán</t>
  </si>
  <si>
    <t>Casa-Habitación TOOAD</t>
  </si>
  <si>
    <t>por definir</t>
  </si>
  <si>
    <t>Bodega de Bienes Embargados</t>
  </si>
  <si>
    <t>UMF 38</t>
  </si>
  <si>
    <t>UMF 41</t>
  </si>
  <si>
    <t>Archivo de Concentración</t>
  </si>
  <si>
    <t>Bodega de Resguardo</t>
  </si>
  <si>
    <t>CECEM Centro de Extensión de Conocimientos en Esquema Modificado</t>
  </si>
  <si>
    <t>Archivo de Pensiones</t>
  </si>
  <si>
    <t>Centro de Seguridad Social</t>
  </si>
  <si>
    <t>Coordinación de Abastecimiento y Equipamiento (CAE)</t>
  </si>
  <si>
    <t>Reynosa en busqueda</t>
  </si>
  <si>
    <t xml:space="preserve">Depto de prestaciones Economicas y subsidios </t>
  </si>
  <si>
    <t xml:space="preserve">Nueva Ciudad Guerrero </t>
  </si>
  <si>
    <t xml:space="preserve">Unidad de Medicina Familiar </t>
  </si>
  <si>
    <t>Calle Independencia No. 10 Zona Centro, Concepción del Oro, C.P. 98200</t>
  </si>
  <si>
    <t xml:space="preserve">Tienda IMSS-SNTSS </t>
  </si>
  <si>
    <t>TOTAL</t>
  </si>
  <si>
    <t>Sustituciones No Consideradas</t>
  </si>
  <si>
    <t>Calle Ecuador No. 205, Planta Baja, Colonia Las Americas, C.P. 20230, Aguascalientes</t>
  </si>
  <si>
    <t>Oficinas Administrativas de la Subdelegación Metropolitana Sur</t>
  </si>
  <si>
    <t>Sustitución</t>
  </si>
  <si>
    <t>Calle Mangana No. 201, Fraccionamiento Vista Alegre, C.P. 20290, Aguascalientes, Aguascalientes.</t>
  </si>
  <si>
    <t>Segunda Calle Oriente y Séptima Avenida Sur No. 12, Colonia Centro, C.P. 30700, Tapachula, Chiapas</t>
  </si>
  <si>
    <t>Tienda No. 12</t>
  </si>
  <si>
    <t>Boulevard Oscar Flores Sánchez Nº. 2250, Colonia Jardines de San Jose, C.P. 32695, Ciudad Juárez, Chihuahua</t>
  </si>
  <si>
    <t>Tienda Nº. 97 y Oficinas Administrativas (Coordinación de Prestaciones Económicas y Sociales)</t>
  </si>
  <si>
    <t>Calle General Rosalio Hernández Nº. 21 y Ferrocarriles Nacionales de México, C.P. 31150, Chihuahua, Chihuahua</t>
  </si>
  <si>
    <t>Almacén Delegacional (Bienes No Terapéuticos)</t>
  </si>
  <si>
    <t>Calle Privada Santa Rosa  Nºs. 21 y 23, C.P. 31150, Chihuahua, Chihuahua</t>
  </si>
  <si>
    <t>Almacén Delegacional  (Bienes Terapéuticos) y Coordinación de Abastecimiento</t>
  </si>
  <si>
    <t>Calle Sierra Mohinora Nº. 6011, Fraccionamiento La Cuesta, C.P. 32650, Ciudad Juárez, Chihuahua</t>
  </si>
  <si>
    <t>Calle Privada Santa Rosa  Nº 19, Colonia Centro, C.P. 31150, Chihuahua, Chihuahua</t>
  </si>
  <si>
    <t>Almacén Delegacional (Bienes de Laboratorio y Lácteos )</t>
  </si>
  <si>
    <t>Ignacio Allende No. 4 Colonia Centro, C.P. 40930, Atoyac de Álvarez, Guerrero</t>
  </si>
  <si>
    <t>Unidad de Medicina Familiar Nº. 11</t>
  </si>
  <si>
    <t>Cerrada De Frambuesa N.° 2, Piso 2, Fraccionamiento La Huerta, Colonia Centro, C.P. 42300, Pachuca, Hidalgo</t>
  </si>
  <si>
    <t>Oficinas Administrativas EMS</t>
  </si>
  <si>
    <t>Calle Hidalgo N°. 45, Colonia Centro, C.P. 45350, Arenal, Jalisco</t>
  </si>
  <si>
    <t>Unidad de Medicina Familiar N°. 12</t>
  </si>
  <si>
    <t>Calle Hidalgo N°. 73,  Colonia Centro, C.P. 46560, San Juanito de Escobedo, Jalisco</t>
  </si>
  <si>
    <t>Unidad de Atención Primaria a la Salud N°. 137</t>
  </si>
  <si>
    <t>Calle Ramón Corona N°.  363, Colonia Centro, C.P. 49400, Tizapan El Alto, Jalisco</t>
  </si>
  <si>
    <t>Unidad de Atención Primaria a la Salud N°. 155</t>
  </si>
  <si>
    <t>Calle Moctezuma N°.  655, Colonia La Florida, C.P. 47800, Ocotlán, Jalisco</t>
  </si>
  <si>
    <t>Oficinas Administrativas Subdelegacionales</t>
  </si>
  <si>
    <t>Calle Reforma No. 905, Colonia Centro, C.P. 68000, Oaxaca, Oaxaca</t>
  </si>
  <si>
    <t>Oficinas Administrativas Delegacionales (Jefatura Prestaciones Médicas y Coordinación Medica Delegacional)</t>
  </si>
  <si>
    <t xml:space="preserve">Privada de Araucaria No. 110 B, Fraccionamiento El Chopo, C.P.68040, Oaxaca, Oaxaca </t>
  </si>
  <si>
    <t>Casa Delegado</t>
  </si>
  <si>
    <t xml:space="preserve">Calle Daniel Soto No. 115, Colonia Lázaro Cardenas, C.P. 68320, San Juan Bautista Tuxtepec, Oaxaca </t>
  </si>
  <si>
    <t>Avenida Manuel Ávila Camacho Nº. 1102 esquina con Calle 11 Sur, Colonia Centro, C.P. 74200, Atlixco, Puebla</t>
  </si>
  <si>
    <t>Unidad de Medicina Familiar Nº. 34</t>
  </si>
  <si>
    <t xml:space="preserve">Calle Gran Avenida México 86 No. 2602, Colonia Morelos, C.P. 72080, Puebla, Puebla </t>
  </si>
  <si>
    <t>Tienda</t>
  </si>
  <si>
    <t>Calle Artículo 27 Constitucional  Nº. 9, Colonia Casa Blanca, C.P. 76030, Querétaro, Querétaro</t>
  </si>
  <si>
    <t>Bodega de Bienes Embargados y Archivo de Concentración</t>
  </si>
  <si>
    <t>Calle Blas Valenzuela Nº.20, esquina  Avenida Ignacio Zaragoza,  Colonia Centro, C.P. 81000, Guasave, Sinaloa</t>
  </si>
  <si>
    <t>Oficinas Administrativas Subdelegacionales y Tienda</t>
  </si>
  <si>
    <t>Calle 14 de Abril y Alberto Gutiérrez Nº. 270, Colonia Balderrama, C.P. 83180, Hermosillo, Sonora</t>
  </si>
  <si>
    <t>Unidad de Medicina Familiar Nº. 2</t>
  </si>
  <si>
    <t>Calle Zaragoza y Libertas S/N, Colonia Centro, C.P. 83960, Pitiquito, Sonora</t>
  </si>
  <si>
    <t>Unidad de Medicina Familiar Nº. 22</t>
  </si>
  <si>
    <t>Calle Tabasco 851 y 855 Sur, Colonia Centro, C.P. 85000, Ciudad Obregón, Sonora</t>
  </si>
  <si>
    <t>Unidad de Medicina Familiar N° 67</t>
  </si>
  <si>
    <t>Carretera Internacional Km. 6.5 Nº. 13, Parque Industrial de Nogales, C.P. 84200, Nogales, Sonora</t>
  </si>
  <si>
    <t>Centro de Seguridad Social y Bodega de Bienes Embargados</t>
  </si>
  <si>
    <t>Carretera Internacional Km. 6.5 Nº. 271 3a, Parque Industrial de Nogales, C.P. 84200, Nogales, Sonora</t>
  </si>
  <si>
    <t>Carretera al Varadero Km. 2.5, Fraccionamiento Las Playitas, C.P. 85400, Guaymas, Sonora</t>
  </si>
  <si>
    <t>Mariano Jiménez No. 746 entre Guelatao y 5 de Mayo, Colonia Centro, C.P. 85820, Navojoa, Sonora</t>
  </si>
  <si>
    <t>Calle Talleres, Lote 17, Mz. XI, Nº. 2147, Parque Industrial, C.P. 85000, Cajeme Ciudad Obregón, Sonora</t>
  </si>
  <si>
    <t>Almacén de Bienes de Grupos Diversos</t>
  </si>
  <si>
    <t>Calle Pablo A. Gutiérrez S/N, Zona Centro, C.P. 89110, Cuauhtémoc Ver, Tamaulipas</t>
  </si>
  <si>
    <t>Unidad de Medicina Familiar Nº. 37</t>
  </si>
  <si>
    <t>Avenida Juárez No. 75-B San Esteban Tizatlán, Colonia Centro, C.P. 90062, Tlaxcala, Tlaxcala</t>
  </si>
  <si>
    <t>Calle Libertad  Nº. 47, Colonia Centro, C.P. 91300, Banderilla, Veracruz Norte</t>
  </si>
  <si>
    <t>Unidad de Medicina Familiar Nº. 19 (Ampliación)</t>
  </si>
  <si>
    <t>Avenida Melchor Ocampo esquina Aldama, Zona Centro, C.P. 93600, Martínez de la Torre, Veracruz Norte</t>
  </si>
  <si>
    <t>Boulevard Adolfo Ruíz Cortínez esquina Sinaloa S/N, Colonia México, C.P. 93310, Poza Rica, Veracruz Norte</t>
  </si>
  <si>
    <t xml:space="preserve">Avenida José María La Fragua No. 2100 esquina Dr. Alfredo Iglesias y Avenida Delfino Valenzuela, Fraccionamiento Reforma, C.P. 91919, Veracruz Norte </t>
  </si>
  <si>
    <t>Melchor Ocampo N°. 4-302 Colonia Centro, C.P. 92800, Tuxpan, Veracruz Norte</t>
  </si>
  <si>
    <t>Oficinas Administrativas auxiliares Subdelegacionales</t>
  </si>
  <si>
    <t>Renovaciones con Incrementos No Consideradas</t>
  </si>
  <si>
    <t>Calle Ecuador No. 205, Planta Alta, Colonia Las Americas, C.P. 20230, Aguascalientes</t>
  </si>
  <si>
    <t>Centro de Capacitación</t>
  </si>
  <si>
    <t>Renovación con incremento</t>
  </si>
  <si>
    <t>Calle Julio Díaz Torre N° 105, Lote 3, Manzana 28 Interior D y E, Fraccionamiento Ciudad Industrial, C.P. 20290, Aguascalientes, Aguascalientes.</t>
  </si>
  <si>
    <t>Coordinación de Abastecimiento y Equipamiento, Almacén Delegacional y Archivo de Concentración</t>
  </si>
  <si>
    <t>Boulevard Constitución, esquina Calle Jiménez, Zona Centro, C.P. 27080, Torreón, Coahuila</t>
  </si>
  <si>
    <t>Unidad de Medicina Familiar No. 80</t>
  </si>
  <si>
    <t>Boulevard Isidro López Zertuche No. 2791-B, Colonia Universidad, C.P. 25260, Saltillo, Coahuila</t>
  </si>
  <si>
    <t>Boulevard Independencia y Calle Leona Vicario S/N, C.P. 27000, Torreón, Coahuila</t>
  </si>
  <si>
    <t>Boulevard Benito Juárez No. 523, Colonia Roma, C.P. 25000, Monclova, Coahuila</t>
  </si>
  <si>
    <t>Calle Presidente Cárdenas No. 197 Oriente, Zona Centro, C.P. 25000, Saltillo, Coahuila</t>
  </si>
  <si>
    <t>Calle Egipto esquina José Sarmiento S/N, Fraccionamiento Virreyes Obrera, C.P. 25220, Saltillo, Coahuila</t>
  </si>
  <si>
    <t xml:space="preserve">Archivo de Concentración y Oficina de Servicios Generales </t>
  </si>
  <si>
    <t>Carretera Saltillo-Zacatecas Km. 22, Puente La Encantada, C.P. 25950, Saltillo, Coahuila.</t>
  </si>
  <si>
    <t>Almacen Delegacional</t>
  </si>
  <si>
    <t>Avenida de los Maestros No. 324, Colonia Huertas del Sol, C.P. 28050, Colima, Colima</t>
  </si>
  <si>
    <t>Calle Lic. Gustavo Díaz Ordaz No. 120, Colonia El Moralete, C.P. 28060, Colima, Colima</t>
  </si>
  <si>
    <t>Calle León Felipe No. 346, Colonia Real Vista Hermosa II, C.P. 28018, Colima, Colima.</t>
  </si>
  <si>
    <t>Avenida de los Deportistas No. 1144, Colonia El Tecolote, C.P. 28090, Colima, Colima.</t>
  </si>
  <si>
    <t>Sub-almacén</t>
  </si>
  <si>
    <t>5a. Avenida Oriente S/N Colonia Los Manguitos, antes Calzada a La Ciudad Deportiva S/N, "Panchón Contreras", C.P. 29010, Tuxtla Gutiérrez, Chiapas</t>
  </si>
  <si>
    <t>Unidad Deportiva</t>
  </si>
  <si>
    <t>11a. Calle Poniente No. 8-A, Zona Centro, C.P. 30700, Tapachula, Chiapas</t>
  </si>
  <si>
    <t>Oficinas Administrativas Delegacionales (Jefatura de Prestaciones Médicas, Coordinación de Atención y Orientación al Derechohabiente, y Coordinación de Calidad y Competitividad)</t>
  </si>
  <si>
    <t>Calle Central Sur  No. 1989, Colonia San Francisco, C.P. 29000, Tuxtla Gutiérrez, Chiapas</t>
  </si>
  <si>
    <t>Tienda No. 13</t>
  </si>
  <si>
    <t>Avenida Carlos Maciel No. 119, Fraccionamiento Santos (San Roque), C.P. 29040, Tuxtla Gutiérrez, Chiapas</t>
  </si>
  <si>
    <t>2a. Calle Sur Poniente esquina Calle Privada No. 188, Barrio de las Flores, C.P. 30019, Comitán de Domínguez, Chiapas.</t>
  </si>
  <si>
    <t>Avenida Central Norte No. 125, Colonia Centro, C.P. 30700, Tapachula, Chiapas.</t>
  </si>
  <si>
    <t>Avenida Central Poniente No. 150, Colonia Juan Sabines Gutíerrez, C.P. 29770, Bochil, Chiapas.</t>
  </si>
  <si>
    <t>Calle Vicente Guerrero No. 6, Colonia Centro, C.P. 29520, Pichucalco, Chiapas.</t>
  </si>
  <si>
    <t>Calle Benito Juárez No. 97, Colonia Centro, C.P. 31150, San Francisco del Oro, Chihuahua</t>
  </si>
  <si>
    <t>Unidad de Medicina Familiar No. 9</t>
  </si>
  <si>
    <t>Calle Fernando Montes de Oca, Lote 6, Manzana 8, Barrio Profortarah, Localidad de Creel, Municipio Bocoyna, Chihuahua</t>
  </si>
  <si>
    <t>Unidad de Medicina Familiar No. 32</t>
  </si>
  <si>
    <t>Avenida Álvaro Obregón S/N Colonia Centro, Municipio de Ascención, C.P. 31820, Rodrigo de Quevedo, Chihuahua</t>
  </si>
  <si>
    <t>Unidad de Medicina Familiar No. 45</t>
  </si>
  <si>
    <t>Avenida 14 Poniente No. 700, Colonia Sector Poniente, C.P. 33000, Ciudad Delicias, Chihuahua</t>
  </si>
  <si>
    <t>Unidad de Medicina Familiar No. 57</t>
  </si>
  <si>
    <t>Av. Henry Dunat No.4508,Zona Pronaf C.P. 32315, Ciudad Juarez, Chihuahua</t>
  </si>
  <si>
    <t>Oficinas Administrativas Subdelegacionales Juárez II</t>
  </si>
  <si>
    <t>Avenida Tecnológico No. 343, Colonia Barrio Lerdo, C.P. 31520, Ciudad Cuauhtémoc, Chihuahua</t>
  </si>
  <si>
    <t>Calle Pedro de Lille No. 3, Colonia Centro, C.P. 33890, Hidalgo del Parral, Chihuahua</t>
  </si>
  <si>
    <t>Avenida Fernando Baeza No. 206, Sector Oriente, C.P. 33000, Ciudad Delicias, Chihuahua</t>
  </si>
  <si>
    <t>Calle 21 Nº. 1109, Colonia Santo Niño,, C.P. 31150, Chihuahua, Chihuahua</t>
  </si>
  <si>
    <t>Tienda Nº.14</t>
  </si>
  <si>
    <t>Calle 53 A N°. 5 Colonia Arquitectos, C.P. 31350, Chihuahua, Chihuahua</t>
  </si>
  <si>
    <t>Calle Río Pánuco N° 224, Colonia Cuauhtémoc, C.P. 06500, Alcaldía Cuauhtémoc, Nivel Central.</t>
  </si>
  <si>
    <t>Oficinas Administrativas Nivel Central</t>
  </si>
  <si>
    <t>Calle Hamburgo N° 18, Colonia Juárez, C.P. 06600, Alcaldía Cuauhtémoc, Nivel Central.</t>
  </si>
  <si>
    <t>Avenida Revolución No.1586, Colonia San Ángel, C.P. 01000, Alcaldía Álvaro Obregón, Nivel Central.</t>
  </si>
  <si>
    <t>Calle Hamburgo N° 64, Colonia Juárez, C.P. 06600, Alcaldía Cuauhtémoc, Ciudad de México, Nivel Central.</t>
  </si>
  <si>
    <t>Havre No. 7 Colonia Juárez, C.P. 06600, Alcaldía Cuauhtémoc, Ciudad de México, Nivel Central.</t>
  </si>
  <si>
    <t>Unidad del Programa IMSS- Bienestar</t>
  </si>
  <si>
    <t>Calle Morelos N°. 106, Colonia  Refugio, C.P. 34800, Villa Unión, Durango</t>
  </si>
  <si>
    <t>Unidad de Medicina Familiar N°. 4</t>
  </si>
  <si>
    <t>Calle Morelos N°. 416 Oriente, Colonia Centro, C.P. 35800, Cuencame, Durango</t>
  </si>
  <si>
    <t>Unidad de Medicina Familiar N°. 14</t>
  </si>
  <si>
    <t>Avenida Allende No. 31, Colonia Centro, C.P. 35700, Nazas, Durango</t>
  </si>
  <si>
    <t>Unidad de Medicina Familiar No. 48</t>
  </si>
  <si>
    <t>Carretera al Mezquital, No. 219, Fraccionamiento Real del Mezquital, C.P. 34199, Durango,Durango</t>
  </si>
  <si>
    <t>Unidad de Medicina Familiar N°.  49</t>
  </si>
  <si>
    <t>Calle Leandro Fernandez S/N. Colonia en Nombre de Dios, Nombre de Dios, C.P. 34840, Durango, Durango</t>
  </si>
  <si>
    <t>Unidad de Medicina Familiar N°.  52</t>
  </si>
  <si>
    <t>Avenida Miguel Hidalgo No. 110 Sur, Colonia Centro, C.P. 35000, Gómez Palacio, Durango</t>
  </si>
  <si>
    <t>Tienda N°. 115</t>
  </si>
  <si>
    <t>Calle Juárez N° 104 Sur, Planta Baja,  Mezzanine y Pisos 1°, 2° y 3º, Colonia Centro, C.P. 34000, Durango, Durango</t>
  </si>
  <si>
    <t>Oficinas Administrativas Delegacionales (Sede)</t>
  </si>
  <si>
    <t>Calle Juárez No. 77, Zona Centro, C.P. 35590, Santa María del Oro, Durango</t>
  </si>
  <si>
    <t>Unidad de Medicina Familiar N°.  47</t>
  </si>
  <si>
    <t xml:space="preserve">Calle Bruno Martínez No. 379 Norte, Colonia Victoria de Durango, C.P. 34000, Durango, Durango. </t>
  </si>
  <si>
    <t>Oficinas Administrativas Subdelegacionales y Centro de Capacitación y Calidad</t>
  </si>
  <si>
    <t>Libramiento Períferico No. 1675 Norte, Colonia Plácido Domingo, C.P. 35159, Ciudad Lerdo, Durango</t>
  </si>
  <si>
    <t>Bodega de Archivo de Concentración, Bienes Adjudicados y Bienes de Baja</t>
  </si>
  <si>
    <t>Calle Níspero No. 214, Fraccionamiento Campestre Jacarandas, C.P. 34106, Durango, Durango</t>
  </si>
  <si>
    <t>Bodega de Bienes Embargados, Bienes Adjudicados, Bienes de Baja y Archivo de Concentración de la Subdelegación</t>
  </si>
  <si>
    <t>Boulevard Venustiano Carranza No. 205, Colonia San Miguel, C.P. 37235, León, Guanajuato</t>
  </si>
  <si>
    <t>Tienda No. 19</t>
  </si>
  <si>
    <t>Calle Lázaro Cárdenas del Río No. 100, Colonia Tres Guerras, C.P. 38080, Celaya, Guanajuato</t>
  </si>
  <si>
    <t>Calle Guanajuato No. 43, Colonia Santa Teresa, C.P. 36260,Guanajuato, Guanajuato</t>
  </si>
  <si>
    <t>Boulevard Adolfo López Mateos Poniente, No. 406, Zona Centro, C.P. 38000, Celaya, Guanajuato</t>
  </si>
  <si>
    <t>Consultorios Médicos. Extensión Unidad de la Medicina Familiar Nº. 49</t>
  </si>
  <si>
    <t>Calle Paseo de Guanajuato N° 110, Colonia Jardines de Celaya, Primera Sección, C.P. 38080, Celaya, Guanajuato</t>
  </si>
  <si>
    <t>Calle Aldama Nº. 321-B, Zona Centro, C.P. 36700, Salamanca, Guanajuato</t>
  </si>
  <si>
    <t>Calle Aztecas N°.  107, Colonia Parque Central, Zona Centro, C.P. 38000, Celaya, Guanajuato</t>
  </si>
  <si>
    <t>Tienda No. 21</t>
  </si>
  <si>
    <t>Calle Francisco Eduardo Tres Guerra N°. 735 (171), Zona Centro, C.P. 36500, Irapuato, Guanajuato</t>
  </si>
  <si>
    <t>Tienda No. 20 y Bodega de Bienes Embargados</t>
  </si>
  <si>
    <t>Calle Isaac Newton Nº. 112, Colonia El Peluchan, C.P. 37119, León, Guanajuato</t>
  </si>
  <si>
    <t>Sub Álmacen Delegacional</t>
  </si>
  <si>
    <t>Calle Río Conchos Nº. 434, Colonia San Miguel, C.P. 37390, León, Guanajuato</t>
  </si>
  <si>
    <t>Calle Vicente Suárez S/N, Colonia Petacalco, Municipio La Unión de Isidoro, Montes de Oca Suárez, C.P. 40811, Petacalco, Guerrero</t>
  </si>
  <si>
    <t>Unidad de Medicina Familiar Nº. 27</t>
  </si>
  <si>
    <t>Costado de Carretera a Ayutla Municipio Juan R. Escudero, C.P. 39840, Tierra Colorada, Guerrero</t>
  </si>
  <si>
    <t>Unidad de Medicina Familiar Nº. 7</t>
  </si>
  <si>
    <t>Calle Cuauhtémoc Nº. 11, Colonia Centro, C.P. 40400, Teloloapan, Guerrero</t>
  </si>
  <si>
    <t>Lote 11 Manzana 1, Súper Manzana XXVI, Colonia Centro, C.P. 40880, Zihuatanejo, Guerrero</t>
  </si>
  <si>
    <t>Guardería</t>
  </si>
  <si>
    <t>Calle Nebulosa No. 10, Colonia Puerta del Sol, C.P. 45380, Amatitan, Jalisco</t>
  </si>
  <si>
    <t>Unidad de Medicina Familiar N°. 11</t>
  </si>
  <si>
    <t>Calle Hidalgo No. 10, Colonia Centro, C.P. 49820,  Atenquique, Jalisco</t>
  </si>
  <si>
    <t>Unidad de Medicina Familiar N°. 17</t>
  </si>
  <si>
    <t xml:space="preserve">Avenida González Gallo S/N 9, Colonia Chapala Centro, C.P. 45900, Chapala, Jalisco </t>
  </si>
  <si>
    <t>Unidad de Medicina Familiar N°. 40</t>
  </si>
  <si>
    <t>Calle Ramón Corona N°. 55, Colonia Centro, C.P. 45700, Acatlán de Juárez</t>
  </si>
  <si>
    <t>Unidad de Medicina Familiar N°.  56</t>
  </si>
  <si>
    <t>Calle Mariano Bárcenas y Privada Veracruz, Sector Hidalgo, C.P. 44280, Guadalajara, Jalisco</t>
  </si>
  <si>
    <t>Unidad de Medicina Familiar N°. 79</t>
  </si>
  <si>
    <t>Calle Allende  N°. 97, Colonia Centro, C.P. 47300, Yahualica de González, Jalisco</t>
  </si>
  <si>
    <t>Unidad de Medicina Familiar N°.  94</t>
  </si>
  <si>
    <t>Calle Francisco I. Madero No. 295, Colonia Centro, C.P. 46900, Mascota, Jalisco</t>
  </si>
  <si>
    <t>Unidad de Medicina Familiar N°. 96</t>
  </si>
  <si>
    <t>Calle Negrete  N°. 129, Colonia Centro, C.P. 47900, Jamay, Jalisco</t>
  </si>
  <si>
    <t>Unidad de Medicina Familia N°. 100</t>
  </si>
  <si>
    <t>Avenida Jesús María No. 80, Colonia Centro, C.P. 47950, Jesús María, Jalisco</t>
  </si>
  <si>
    <t>Unidad de Atención Primaria a La Salud N°. 159</t>
  </si>
  <si>
    <t>Calle Emeterio Jiménez N°. 9, Colonia Centro, C.P. 46350, San Martín Bolaños, Jalisco</t>
  </si>
  <si>
    <t>Unidad de Atención Primaria a La Salud N°. 106</t>
  </si>
  <si>
    <t>Calle Guadalupe Victoria S/N, Colonia Centro, C.P. 47540, Ojuelos, Jalisco</t>
  </si>
  <si>
    <t>Unidad de Atención Primaria a La Salud N°. 130</t>
  </si>
  <si>
    <t>Calle Prolongación 5 de Mayo No. 9, Colonia El Tepeyac, C.P. 47574, Unión de San Antonio, Jalisco</t>
  </si>
  <si>
    <t>Unidad de Atención Primaria a la Salud N°. 133</t>
  </si>
  <si>
    <t>Calle Reforma No. 160, Colonia Centro, C.P. 47930, Degollado, Jalisco</t>
  </si>
  <si>
    <t>Unidad de Atención Primaria a la Salud N°. 165</t>
  </si>
  <si>
    <t>Calle San Felipe N°.  1066, Sector Hidalgo, C.P. 44200, Guadalajara, Jalisco</t>
  </si>
  <si>
    <t>Consultorios del Hospital General Regional N°. 45</t>
  </si>
  <si>
    <t>Avenida Juan Pablo II No. 55, Colonia El Capullo, C.P. 45150, Zapopan, Jalisco</t>
  </si>
  <si>
    <t>Centro Comunitario de Salud Mental</t>
  </si>
  <si>
    <t>Calzada Independencia N°. 580, Sector Libertad, Colonia La Perla, C.P. 44360, Guadalajara, Jalisco</t>
  </si>
  <si>
    <t>Calle Cristóbal Colon N°. 750, Colonia Centro, C.P. 49000, Ciudad Guzmán, Jalisco</t>
  </si>
  <si>
    <t>Avenida 20 de Noviembre Nº 330, Colonia Centro El Pitillal, C.P. 48290, Puerto Vallarta, Jalisco</t>
  </si>
  <si>
    <t>Calle Periférico Sur N°. 8000, Colonia Santa María Tequepexpan, C.P. 45601, Tlaquepaque, Guadalajara, Jalisco</t>
  </si>
  <si>
    <t>Calle Recursos Hidráulicos No. 2, Colonia La Loma, Municipio de Tlalnepantla de Baz, C.P. 54060, Estado de México Oriente.</t>
  </si>
  <si>
    <t>Calle Rayón S/N. Colonia Centro, Villa Guerrero, C.P. 51760, Estado de México Poniente</t>
  </si>
  <si>
    <t>Unidad de Medicina Familiar Nº. 232</t>
  </si>
  <si>
    <t>Calle San Pablo No. 117, Colonia San Antonio, Valle de Bravo, C.P. 51200, Estado de México Poniente</t>
  </si>
  <si>
    <t>Unidad de Medicina Familiar Nº. 233</t>
  </si>
  <si>
    <t>Calle Josefa Ortiz de Domínguez Nº. 210 Sur, Barrio San Sebastián, C.P. 50090, Toluca, Estado de México Poniente</t>
  </si>
  <si>
    <t>Oficinas Administrativas Delegacionales (Departamento de Construcción y Planeación Inmobiliaria, Órgano Interno de Control, Auditoría, Queja y Responsabilidades, Oficina de Seguridad y Resguardo, Coordinación de Competitividad, Departamento de relaciones laborales y Departamento de Capacitación y Transparencia)</t>
  </si>
  <si>
    <t>Avenida Miguel Hidalgo y Costilla Nº. 400 esquina José María Pino Suárez, Colonia 5 de Mayo, C.P. 50090, Toluca, Estado de México Poniente</t>
  </si>
  <si>
    <t>Calle Francisco  I. Madero Nº. 40, El Carmen Totoltepec, C.P. 50245, Metepec, Estado de México Poniente</t>
  </si>
  <si>
    <t>Avenida Lomas Verdes No. 414, Colonia Santiago Occipaco, C.P. 53230, Naucalpan de Juárez, Estado de México Poniente.</t>
  </si>
  <si>
    <t>Calle Hidalgo No. 800, Colonia La Providencia, C.P. 52177, Metepec, Estado de México Poniente</t>
  </si>
  <si>
    <t>Avenida Hidalgo No. 608, Colonia San Sebastian, C.P. , Toluca, Estado de México Poniente</t>
  </si>
  <si>
    <t>Calle Dr. Ramón Macias esquina con Calle Profesor Santos Campos Nº. 34, Colonia Santa Rosa, C.P. 60360, Los Reyes de Salgado, Michoacán</t>
  </si>
  <si>
    <t>Calle Dr. Alonso Martínez Nº. 660 Sur, Planta Baja y Piso 2, Fraccionamiento Jardinadas, C.P. 59626, Zamora, Michoacán</t>
  </si>
  <si>
    <t>Calle Dr. Emilio Garcia Norte Nº. 90, Colonia José María Morelos, C.P. 61518, Zitácuaro, Michoacán</t>
  </si>
  <si>
    <t>Calle Chiapas esquina Francisco Sarabia Nº. 93 Interior 113, Colonia Centro, C.P. 60500,  Uruapan, Michoacán</t>
  </si>
  <si>
    <t xml:space="preserve">Oficinas Administrativas Subdelegacionales </t>
  </si>
  <si>
    <t>Calle Pino Suárez Sur No. 44,Colonia Centro, C.P. 59600, Zamora, Michoacán</t>
  </si>
  <si>
    <t>Calle Reforma Nº. 1 Colonia Casasano, C.P. 62748, Cuautla, Morelos</t>
  </si>
  <si>
    <t>Unidad de Medicina Familiar Nº. 15</t>
  </si>
  <si>
    <t>Calle Paraíso Nº. 24, Colonia Barrio de San Miguel, C.P. 62520, Tepoztlán, Morelos</t>
  </si>
  <si>
    <t>Unidad de Medicina Familiar Nº. 19</t>
  </si>
  <si>
    <t>Calle Halcón N°. 7, Colonia Tecolote, C.P. 63135, Tepic, Nayarit</t>
  </si>
  <si>
    <t>Avenida Benito Juárez  N°. 2000,  Fraccionamiento La Hacienda, C.P. 67150, Guadalupe, Nuevo León</t>
  </si>
  <si>
    <t>Centro de Seguridad Social No. 3</t>
  </si>
  <si>
    <t>Carretera Ciudad Alemán-Oaxaca Km 176.5, Colonia Barrio Asunción, C.P. 68725, Ixtlán de Juárez, Oaxaca</t>
  </si>
  <si>
    <t>Unidad de Medicina Familiar Nº. 40</t>
  </si>
  <si>
    <t>Calle Pino Suárez Nº. 33, Colonia San José, C.P. 68200, San Pedro y San Pablo Villa Etla, Oaxaca</t>
  </si>
  <si>
    <t>Unidad de Medicina Familiar Nº. 57</t>
  </si>
  <si>
    <t>Avenida Hidalgo No. 1404, esquina González Ortega, Colonia Centro, C.P. 68000, Oaxaca, Oaxaca</t>
  </si>
  <si>
    <t>Guardería  Nº. 01</t>
  </si>
  <si>
    <t>Heroíca Escuela Naval Militar Nº. 703,Colonia Reforma, C.P. 68050, Oaxaca, Oaxaca</t>
  </si>
  <si>
    <t>Calle Violetas Nº. 1007, Colonia Reforma, C.P. 68050, Oaxaca, Oaxaca</t>
  </si>
  <si>
    <t>Calle Armenta y  López Nº. 821 Colonia Centro, C.P. 68000, Oaxaca, Oaxaca</t>
  </si>
  <si>
    <t>Calle Arista Nº. 185,Colonia La Piragua, CP. 68300, Tuxtepec, Oaxaca</t>
  </si>
  <si>
    <t>Tienda No. 110 IMSS-SNTSS</t>
  </si>
  <si>
    <t>Calle Hombres Ilustres Nº. 910, Colonia Centro, C.P. 70300, Matías Romero, Oaxaca</t>
  </si>
  <si>
    <t>Tienda No. 151 IMSS-SNTSS</t>
  </si>
  <si>
    <t>Avenida Morelos Nº. 21, Colonia Centro, C.P. 69800, Asunción Tlaxiaco, Oaxaca</t>
  </si>
  <si>
    <t>Tienda No. 52 IMSS-SNTSS</t>
  </si>
  <si>
    <t>Avenida Hidalgo Nº. 307, Colonia Centro, C.P. 71980, Puerto Escondido, Oaxaca</t>
  </si>
  <si>
    <t>Tienda No. 135 IMSS-SNTSS</t>
  </si>
  <si>
    <t>Prolongación de Avenida Universidad No. 801, Agencia Candiani, C.P. 68130, Oaxaca, Oaxaca.</t>
  </si>
  <si>
    <t>Bodega de Archivo de Concentración y Bienes de Baja.</t>
  </si>
  <si>
    <t xml:space="preserve">Calle Morelos No. 207, Colonia Centro, C.P. 70805, Miahuatlán de Porfirio Díaz, Oaxaca </t>
  </si>
  <si>
    <t>Oficinas Administrativas del Equipo Multidisciplinario Región III</t>
  </si>
  <si>
    <t>Calle Nardos Nº. 31, Colonia Bugambilias, C.P. 72580, Puebla, Puebla</t>
  </si>
  <si>
    <t>Unidad de Medicina Familiar Nº. 13</t>
  </si>
  <si>
    <t>Avenida Benito Juárez Nº. 28, Colonia Centro Plaza Puig Locales 6-13, 18-26, 28 y 29, C.P. 74400, Izucar de Matamoros, Puebla</t>
  </si>
  <si>
    <t>Calle 4 Norte No. 120, Colonia Ignacio Zaragoza, C.P. 75770, Tehuacán, Puebla</t>
  </si>
  <si>
    <t>Calle 3 Sur Nº. 2108, Colonia El Carmen, C.P. 72530, Puebla, Puebla</t>
  </si>
  <si>
    <t>Oficinas Administrativas Delegacionales (Conservación, Jefatura 8, Seguridad en el Trabajo, Departamento de Guarderías, Coordinación de Competitividad y Calidad, Departamento de Relaciones Laborales)</t>
  </si>
  <si>
    <t>Calle  61 Nº. 476, entre Calle 66 Y 68, Colonia Centro, C.P. 77200, Felipe Carrillo Puerto, Quintana Roo</t>
  </si>
  <si>
    <t>Unidad de Medicina Familiar No. 6</t>
  </si>
  <si>
    <t>Avenida Calzada Veracruz No. 247, Colonia Adolfo López Mateos, C.P. 77010, Othon Puente Blanco, Chetumal, Quintana Roo</t>
  </si>
  <si>
    <t>Tienda IMSS-SNTSS</t>
  </si>
  <si>
    <t>Carretera Cancún - Puerto Morelos Km. 21, Manzana 01 Lote 1 - 11, Colonia Supermanzana 47, C.P. 77580, Benito Juárez, Quintana Roo.</t>
  </si>
  <si>
    <t>Sub-Almacén Zona Norte</t>
  </si>
  <si>
    <t>Calle Juan Barragan No. 25, Colonia Centro, C.P. 79300, Ciudad del Maíz, San Luis Potosí</t>
  </si>
  <si>
    <t>Unidad de Medicina Familiar Nº. 8</t>
  </si>
  <si>
    <t>Matamoros No. 300, Colonia Centro, C.P. 79610, Matehuala, San Luis Potosí</t>
  </si>
  <si>
    <t>Calle 5 de Mayo Nº. 107 Locales 23 y 25,Colonia Centro, C.P. 79610, Río Verde, San Luis Potosí</t>
  </si>
  <si>
    <t>Calle Benito Juárez y Avenida  Rosales, Colonia Centro, C.P. 81910, Sinaloa de Leyva, Sinaloa</t>
  </si>
  <si>
    <t>Consultorio Medico</t>
  </si>
  <si>
    <t>Calle de la Amistad Nos.1168, 1170, 1172 y 1174, Colonia Centro, C.P. 82000, Mazatlán, Sinaloa</t>
  </si>
  <si>
    <t>Consultorio Médico</t>
  </si>
  <si>
    <t>Avenida Rafael Buelna No. 760 D, Colonia Lomas de Mazatlán, C.P. 82110, Mazatlán, Sinaloa</t>
  </si>
  <si>
    <t>Calle Rio Ameca Nº. 1533, Fraccionamiento Los Pinos, C.P. 80128, Culiacán, Sinaloa</t>
  </si>
  <si>
    <t>Carretera Los Mochis Topolobampo Km. 12, Predio Bachomobampo Sindicatura Topolobampo, C.P. 81377, Ahome, Los Mochis,  Sinaloa</t>
  </si>
  <si>
    <t xml:space="preserve">Bodega de Bienes Embargados </t>
  </si>
  <si>
    <t>Calle Rio Ameca Nº. 1533-A,  entre  Pascual Orozco y Lerdo de Tejada, Colonia Los Pinos, C.P. 80128, Culiacán, Sinaloa</t>
  </si>
  <si>
    <t>Bodega de Bienes Instituciones para Disposición Final</t>
  </si>
  <si>
    <t>Calle Juan de Dios Bátiz No. 771 Poniente, Colonia Morelos, C.P. 80170, Culiacán, Sinaloa</t>
  </si>
  <si>
    <t>Bodega de Bienes Embargados de la Subdelegación</t>
  </si>
  <si>
    <t>Calle Ruperto L. Paliza N°. 168 Norte, Colonia Centro, C.P. 80000, Culiacán, Sinaloa</t>
  </si>
  <si>
    <t>Terreno (Salida de Emergencia Guardería)</t>
  </si>
  <si>
    <t>Carretera Culiacán-Mazatlán (tramo Culiacán-El Dorado) No. 4625 Poniente, Interior 9 y 10 Sur, Colonia Centro de Agronegocios "Parque Industrial Agroindustrias", C.P. 80300, El Diez, Culiacán, Sinaloa.</t>
  </si>
  <si>
    <t>Sub-Almacén Delegacional</t>
  </si>
  <si>
    <t xml:space="preserve">Carretera Huatabampo Adyacente a la Calle Principal, Colonia Centro, C.P. 82252, Yavaros, Sonora </t>
  </si>
  <si>
    <t>Unidad de Medicina Familiar Nº 26</t>
  </si>
  <si>
    <t>Calle 10 S/N entre Avenida 19 y 20, Colonia Centro, C.P. 84200, Agua Prieta, Sonora</t>
  </si>
  <si>
    <t>Calle Jalisco No. 202 Norte, esquina con Allende, Colonia Centro, C.P. 85000, Ciudad Obregón, Sonora</t>
  </si>
  <si>
    <t>Oficinas Administrativas Subdelegacionales y Bodega de Bienes Embargados</t>
  </si>
  <si>
    <t>Avenida Aquiles Serdán Nº. 75, Locales 8, 9, 11 y 13, Colonia Centro, C.P. 85400, Guaymas, Sonora</t>
  </si>
  <si>
    <t>Avenida José María Morelos y Pavón entre Mariano Escobedo y Ramón Corona S/N, Colonia Constitución, C.P. 85820, Navojoa, Sonora</t>
  </si>
  <si>
    <t>Calle Segunda y Avenida 19 Nº. 1899, Colonia Centro, C.P. 84200, Agua Prieta, Sonora</t>
  </si>
  <si>
    <t>Calle 5 de Febrero Nº. 805 esquina con Avenida Allende, Colonia Centro, C.P. 85000, Ciudad Obregón, Sonora</t>
  </si>
  <si>
    <t>Calle Salamanca entre Cedros y Cartonerano 101, Colonia Amapolas, C.P.  83020, Hermosillo, Sonora</t>
  </si>
  <si>
    <t>Calle Azaleas No. 102 Lote 10 Manzana 4, Fraccionamiento Real del Ángel, Colonia Sabina, C.P. 86153, Villahermosa, Tabasco</t>
  </si>
  <si>
    <t>Calle Mina S/N, Zona Centro, C.P. 87555, Estación Ramírez, Tamaulipas</t>
  </si>
  <si>
    <t>Unidad de Medicina Familiar Nº. 12</t>
  </si>
  <si>
    <t>Calle Eulalio González Nº. 1004, Colonia Centro, C.P. 88390, Ciudad Mier, Tamaulipas</t>
  </si>
  <si>
    <t>Avenida Mil Cumbres Nº. 350, Planta Baja y Alta, Colonia Mil Cumbres, C.P. 88740, Reynosa, Tamaulipas</t>
  </si>
  <si>
    <t>Consultorios Médicos</t>
  </si>
  <si>
    <t>Avenida Álvaro Obregón  Nº. 238 Planta Baja y Pisos 1º y 2º, Colonia Jardín, C.P. 87330, Matamoros, Tamaulipas</t>
  </si>
  <si>
    <t>Tercera Avenida esquina Avenida Cuauhtémoc N° 204, Colonia Americana, C.P. 89190, Tampico, Tamaulipas</t>
  </si>
  <si>
    <t>Tienda No. 47 IMSS-SNTSS</t>
  </si>
  <si>
    <t xml:space="preserve">Calle Mariano Matamoros Nº. 626, Fraccionamiento Los Pinos, C.P. 91870, Veracruz, Veracruz Norte </t>
  </si>
  <si>
    <t>Tienda No. 55 IMSS-SNTSS</t>
  </si>
  <si>
    <t>Avenida Unión No. 21, Colonia Santa Lucia Dos, C.P. 91637, La Estanzuela, Emiliano Zapata, Veracruz, Veracruz Norte.</t>
  </si>
  <si>
    <t>Avenida Constitución No. 7, Colonia Progreso, C.P. 92700, Chicontepec, Veracruz, Veracruz Norte.</t>
  </si>
  <si>
    <t>Coordinación Médica Región I</t>
  </si>
  <si>
    <t>Calle Balderas esquina Úrsulo Galván No. 45, Planta Baja, Colonia Centro, C.P. 91000, Xalpa, Veracruz, Veracruz Norte.</t>
  </si>
  <si>
    <t>Oficinas Administrativas de la Coordinación Delegacional</t>
  </si>
  <si>
    <t>Calle Ogarrio Nº. 315, Colonia Cuatro Caminos, C.P. 96660, Agua Dulce, Veracruz Sur</t>
  </si>
  <si>
    <t>Unidad de Medicina Familiar Nº. 53</t>
  </si>
  <si>
    <t>Avenida Independencia Nº.901, Colonia Libertad Congreso Allende, C.P. 96380, Coatzacoalcos, Veracruz Sur</t>
  </si>
  <si>
    <t>Unidad de Medicina Familiar Nº. 65</t>
  </si>
  <si>
    <t>Calle Independencia No. 1409, Colonia Luis Echeverria, C.P. 95110, Tierra Blanca, Veracruz Sur</t>
  </si>
  <si>
    <t>Calle Chepinque No. 108-A, Colonia Lomas de la Soledad, C.P. 98040, Zacatecas, Zacatecas</t>
  </si>
  <si>
    <t>Calle Hidalgo N°. 31, Zona Centro, C.P. 96420, Rio Grande, Zacatecas</t>
  </si>
  <si>
    <t>Calle Constitución N°. 102, Colonia Lomas de la Soledad, C.P 98040, Zacatecas, Zacatecas</t>
  </si>
  <si>
    <t xml:space="preserve">Tienda </t>
  </si>
  <si>
    <t>Carretera Panamericana Km. 117+500 S/N, Fraccionamiento San Isidro, C.P. 98613, Guadalupe, Zacatecas</t>
  </si>
  <si>
    <t>Almacén de Bienes en Dación de Pago</t>
  </si>
  <si>
    <t>Calle Montes Apalaches No. 26, Fraccionamiento La Cima, C.P. 98610, Guadalupe, Zacatecas</t>
  </si>
  <si>
    <t>Calle Carretones Nº. 10 y San Pablo Nº. 31, Colonia Merced, C.P. 06090, México, D.F. Norte</t>
  </si>
  <si>
    <t xml:space="preserve">Centro de Seguridad Social </t>
  </si>
  <si>
    <t>Calle Yucatán No. 15, Colonia Hipódromo Condesa, Alcaldía Cuauhtémoc, C.P. 06700Ciudad de México, D.F. Sur</t>
  </si>
  <si>
    <t>Oficinas Administrativas Subdelegacionales No. 6 y Oficinas Delegacionales por 2,500.00 m2 (Diversas áreas)</t>
  </si>
  <si>
    <t>Sub-Almacen</t>
  </si>
  <si>
    <t>Carretera a Acayuca No. 287, Colonia Pequeña Propiedad, C.P. 42191, Zapotlán de Juárez, Hidalgo.</t>
  </si>
  <si>
    <t xml:space="preserve">Archivo de Concentración y Bodega de Bienes Adjudicados y Embargados </t>
  </si>
  <si>
    <t>Calle Dante N° 14 Colonia Anzures C.P. 11590 Alcaldía Miguel Hidalgo,  Ciudad de México, Nivel Central.</t>
  </si>
  <si>
    <t>Calle Nardo s/n Colonia Cementos. C.P 64520, Municipio Monterrey, Nuevo Leon.</t>
  </si>
  <si>
    <t>Bodega de Apoyo al Almacen Delegacional</t>
  </si>
  <si>
    <t>Oficinas Administrativas (Departamento de Construcción y Planeación Inmobiliaria)</t>
  </si>
  <si>
    <t>Fresnillo, Zacatecas.</t>
  </si>
  <si>
    <t>Nuevos Arrendamientos Considerados</t>
  </si>
  <si>
    <t>Sustituciones Consideradas</t>
  </si>
  <si>
    <t>Boulevard a Zacatecas No. 701, Fraccionamiento Las Hadas, C.P. 20140, Aguascalientes</t>
  </si>
  <si>
    <t>Oficinas Administrativas de la Subdelegación Metropolitana Norte</t>
  </si>
  <si>
    <t>Calle 5 de Mayo No. 33, Colonia Centro, C.P. 28100, Tecomán, Colima</t>
  </si>
  <si>
    <t>José María Pino Suárez No. 202, Col. Santa Clara, C.P. 50090, Toluca, Estado de México Poniente</t>
  </si>
  <si>
    <t>Oficinas Administrativas Delegacionales (Jefatura de Servicios Jurídicos)</t>
  </si>
  <si>
    <t>Calle Niño Obrero N°. 319, Colonia Ciudad Industrial, C.P. 63173, Tepic, Nayarit</t>
  </si>
  <si>
    <t>Calle Murguía Nº. 509 esquina Libres, Colonia Centro, C.P. 68000, Oaxaca, Oaxaca</t>
  </si>
  <si>
    <t>Tienda No. 33 IMSS-SNTSS</t>
  </si>
  <si>
    <t>Calle Avenida 7 Poniente 114-B, Colonia Centro, C.P. 72760, San Pedro Cholula, Puebla</t>
  </si>
  <si>
    <t>Avenida Benito Juárez No. 441, esquina Marciano González, colonia David G. Gutiérrez, C.P. 77013 Municipio de Othón P. Blanco, Chetumal, Quintana Roo</t>
  </si>
  <si>
    <t>Calle Escuela Poste Nº. 9, Colonia Luis Donaldo Colosio, C.P. 80700, Cósala, Sinaloa</t>
  </si>
  <si>
    <t>Unidad de Medicina Familiar No. 50</t>
  </si>
  <si>
    <t>Boulevard Francisco I. Madero Oriente No. 526, Colonia Centro, C.P. 80200, Culiacán, Sinaloa</t>
  </si>
  <si>
    <t>Oficinas Administrativas Subdelegacionales.</t>
  </si>
  <si>
    <t>Calle Santiago No. 3310, Manzana 4, Lote 8, Fracionamiento Las Villas, Finca Santo Domingo, C.P. 87029, Ciudad Victoria, Tamaulipas</t>
  </si>
  <si>
    <t>Calle 6 Nº. 1710, Colonia Xicoténcatl, C.P. 90062, Tlaxcala, Tlaxcala</t>
  </si>
  <si>
    <t>Oficinas Administrativas Delegacionales (Departamento de Construcción y Planeación Inmobiliaria)</t>
  </si>
  <si>
    <t>Reducción</t>
  </si>
  <si>
    <t xml:space="preserve">Boulevard Belisario Domínguez No. 2510, C.P. 29030, Tuxtla Gutiérrez, Chiapas </t>
  </si>
  <si>
    <t>Oficinas Administrativas Auxiliares de la Jefatura de Servicios Administrativos</t>
  </si>
  <si>
    <t>Avenida Norte No. 106, Zona Industrial Desarrollo Industrial en Condominio San Ignacio Park, C.P. 36276, Silao, Guanajuato.</t>
  </si>
  <si>
    <t>- Se encuentra en integración.
- No se ha solicitado el DJR.</t>
  </si>
  <si>
    <t>- Se encuentra en integración.
- Ya se cuenta con DJR y con el DDPP.</t>
  </si>
  <si>
    <t>-Se cuenta con propuesta.</t>
  </si>
  <si>
    <t>- Se encuentra en integración.</t>
  </si>
  <si>
    <t>Estatus</t>
  </si>
  <si>
    <t xml:space="preserve">-Se cuenta con propuesta.
</t>
  </si>
  <si>
    <t>-Se cuenta con propuesta.
-Se solicitó DJR.</t>
  </si>
  <si>
    <t>Área</t>
  </si>
  <si>
    <t>Importe requerido</t>
  </si>
  <si>
    <t>Meses a Pagar</t>
  </si>
  <si>
    <t>Disponibilidad</t>
  </si>
  <si>
    <t>Presupuesto 
Autorizado 2027</t>
  </si>
  <si>
    <t>Calle Cozumel N° 43, Colonia Roma Norte, C.P. 06700, Alcaldía Cuauhtémoc, Nivel Central.</t>
  </si>
  <si>
    <t>Renovación con Incremento</t>
  </si>
  <si>
    <t>Se ha solicitado el DJR.</t>
  </si>
  <si>
    <t>Meses a pagar</t>
  </si>
  <si>
    <t>-Se cuenta con propuesta.
- Se solicito DJR.</t>
  </si>
  <si>
    <t>Costo del Programa al cierre 2026</t>
  </si>
  <si>
    <t>Figuras alcanzadas al
21/09/2026</t>
  </si>
  <si>
    <t>Notas:</t>
  </si>
  <si>
    <t>1_/</t>
  </si>
  <si>
    <t>3_/</t>
  </si>
  <si>
    <t>4_/</t>
  </si>
  <si>
    <t>1_/ Se refiere al Costo del Programa al Cierre del Programa 2026 e Inicio 2027</t>
  </si>
  <si>
    <t>2_/</t>
  </si>
  <si>
    <t>2_/ Arrendamiento de Cozumel 43, diferencial del incremento del 5.0.%</t>
  </si>
  <si>
    <t xml:space="preserve">3_/ Sustituciones incluidas en el Programa 2027 y costo estimado del incremento. </t>
  </si>
  <si>
    <t>4_/ Nuevos Arrendamientos y su Costo.</t>
  </si>
  <si>
    <t>5_/</t>
  </si>
  <si>
    <t>5_/ Cancelaciones previstas para el 2027, el presupuesto hasta su aplicación está considerado en Costo del Programa 2027.</t>
  </si>
  <si>
    <t>6_/</t>
  </si>
  <si>
    <t>6_/ Número de Arrendamiento para 2027 = Número de Arrendamiento al inicio de 2027 + Nuevos Arrendamientos</t>
  </si>
  <si>
    <r>
      <rPr>
        <b/>
        <sz val="11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El monto de reducción para Nivel Central de 30.0 mdp, no comunicado formalmente.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</si>
</sst>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_-;\-&quot;$&quot;* #,##0.0_-;_-&quot;$&quot;* &quot;-&quot;??_-;_-@_-"/>
    <numFmt numFmtId="165" formatCode="_(* #,##0.00_);_(* \(#,##0.00\);_(* &quot;-&quot;??_);_(@_)"/>
    <numFmt numFmtId="166" formatCode="_-* #,##0.000000_-;\-* #,##0.000000_-;_-* &quot;-&quot;??_-;_-@_-"/>
    <numFmt numFmtId="167" formatCode="_-* #,##0_-;\-* #,##0_-;_-* &quot;-&quot;??_-;_-@_-"/>
    <numFmt numFmtId="168" formatCode="#,##0_ ;\-#,##0\ "/>
    <numFmt numFmtId="169" formatCode="&quot;$&quot;#,##0.00"/>
    <numFmt numFmtId="170" formatCode="00"/>
  </numFmts>
  <fonts count="2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0"/>
      <name val="Arial Unicode MS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8"/>
      <name val="Arial Unicode MS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Montserrat"/>
    </font>
    <font>
      <b/>
      <sz val="11"/>
      <name val="Arial"/>
      <family val="2"/>
    </font>
    <font>
      <sz val="11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11"/>
      <color theme="1"/>
      <name val="Arial"/>
      <family val="2"/>
    </font>
    <font>
      <b/>
      <vertAlign val="superscript"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/>
    <xf numFmtId="43" fontId="16" fillId="0" borderId="0" applyFont="0" applyFill="0" applyBorder="0" applyAlignment="0" applyProtection="0"/>
  </cellStyleXfs>
  <cellXfs count="170">
    <xf numFmtId="0" fontId="0" fillId="0" borderId="0" xfId="0"/>
    <xf numFmtId="0" fontId="1" fillId="0" borderId="0" xfId="0" applyFont="1"/>
    <xf numFmtId="44" fontId="1" fillId="0" borderId="0" xfId="1" applyFont="1"/>
    <xf numFmtId="0" fontId="2" fillId="2" borderId="1" xfId="0" applyFont="1" applyFill="1" applyBorder="1" applyAlignment="1">
      <alignment horizontal="center" vertical="center"/>
    </xf>
    <xf numFmtId="44" fontId="2" fillId="2" borderId="1" xfId="1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/>
    <xf numFmtId="44" fontId="2" fillId="0" borderId="1" xfId="1" applyFont="1" applyBorder="1"/>
    <xf numFmtId="0" fontId="0" fillId="0" borderId="13" xfId="0" applyBorder="1"/>
    <xf numFmtId="0" fontId="0" fillId="0" borderId="15" xfId="0" applyBorder="1"/>
    <xf numFmtId="165" fontId="7" fillId="0" borderId="18" xfId="0" applyNumberFormat="1" applyFont="1" applyBorder="1"/>
    <xf numFmtId="0" fontId="8" fillId="0" borderId="1" xfId="0" applyFont="1" applyBorder="1"/>
    <xf numFmtId="44" fontId="2" fillId="2" borderId="1" xfId="1" applyFont="1" applyFill="1" applyBorder="1" applyAlignment="1">
      <alignment horizontal="center" wrapText="1"/>
    </xf>
    <xf numFmtId="44" fontId="1" fillId="0" borderId="0" xfId="3" applyFont="1"/>
    <xf numFmtId="44" fontId="1" fillId="0" borderId="1" xfId="3" applyFont="1" applyBorder="1"/>
    <xf numFmtId="0" fontId="1" fillId="0" borderId="0" xfId="2" applyFont="1"/>
    <xf numFmtId="0" fontId="1" fillId="0" borderId="0" xfId="2" applyFont="1" applyAlignment="1">
      <alignment horizontal="center"/>
    </xf>
    <xf numFmtId="43" fontId="1" fillId="0" borderId="0" xfId="4" applyFont="1"/>
    <xf numFmtId="43" fontId="1" fillId="0" borderId="0" xfId="0" applyNumberFormat="1" applyFont="1"/>
    <xf numFmtId="44" fontId="1" fillId="0" borderId="0" xfId="0" applyNumberFormat="1" applyFont="1"/>
    <xf numFmtId="2" fontId="1" fillId="0" borderId="0" xfId="0" applyNumberFormat="1" applyFont="1"/>
    <xf numFmtId="44" fontId="1" fillId="0" borderId="1" xfId="1" applyFont="1" applyBorder="1"/>
    <xf numFmtId="165" fontId="11" fillId="0" borderId="14" xfId="0" applyNumberFormat="1" applyFont="1" applyBorder="1"/>
    <xf numFmtId="165" fontId="6" fillId="0" borderId="0" xfId="0" applyNumberFormat="1" applyFont="1"/>
    <xf numFmtId="0" fontId="0" fillId="0" borderId="23" xfId="0" applyBorder="1"/>
    <xf numFmtId="43" fontId="12" fillId="0" borderId="0" xfId="0" applyNumberFormat="1" applyFont="1"/>
    <xf numFmtId="166" fontId="12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4" fontId="2" fillId="2" borderId="0" xfId="1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44" fontId="2" fillId="0" borderId="0" xfId="1" applyFont="1" applyBorder="1"/>
    <xf numFmtId="165" fontId="7" fillId="2" borderId="0" xfId="0" applyNumberFormat="1" applyFont="1" applyFill="1" applyAlignment="1">
      <alignment horizontal="center" vertical="center" wrapText="1"/>
    </xf>
    <xf numFmtId="44" fontId="2" fillId="0" borderId="21" xfId="1" applyFont="1" applyBorder="1"/>
    <xf numFmtId="165" fontId="7" fillId="0" borderId="0" xfId="0" applyNumberFormat="1" applyFont="1"/>
    <xf numFmtId="44" fontId="1" fillId="0" borderId="1" xfId="3" applyFont="1" applyFill="1" applyBorder="1"/>
    <xf numFmtId="165" fontId="1" fillId="0" borderId="0" xfId="0" applyNumberFormat="1" applyFont="1"/>
    <xf numFmtId="164" fontId="9" fillId="0" borderId="1" xfId="1" applyNumberFormat="1" applyFont="1" applyBorder="1"/>
    <xf numFmtId="0" fontId="13" fillId="3" borderId="0" xfId="0" applyFont="1" applyFill="1"/>
    <xf numFmtId="0" fontId="1" fillId="0" borderId="1" xfId="2" applyFont="1" applyBorder="1" applyAlignment="1">
      <alignment horizontal="left" indent="1"/>
    </xf>
    <xf numFmtId="44" fontId="1" fillId="0" borderId="0" xfId="3" applyFont="1" applyAlignment="1">
      <alignment horizontal="center"/>
    </xf>
    <xf numFmtId="167" fontId="1" fillId="0" borderId="1" xfId="4" applyNumberFormat="1" applyFont="1" applyFill="1" applyBorder="1" applyAlignment="1">
      <alignment horizontal="center"/>
    </xf>
    <xf numFmtId="167" fontId="1" fillId="0" borderId="1" xfId="4" applyNumberFormat="1" applyFont="1" applyBorder="1" applyAlignment="1">
      <alignment horizontal="center"/>
    </xf>
    <xf numFmtId="0" fontId="14" fillId="4" borderId="1" xfId="2" applyFont="1" applyFill="1" applyBorder="1" applyAlignment="1">
      <alignment horizontal="center" vertical="center" wrapText="1"/>
    </xf>
    <xf numFmtId="0" fontId="14" fillId="4" borderId="1" xfId="2" applyFont="1" applyFill="1" applyBorder="1" applyAlignment="1">
      <alignment horizontal="center" vertical="center"/>
    </xf>
    <xf numFmtId="0" fontId="14" fillId="4" borderId="1" xfId="2" applyFont="1" applyFill="1" applyBorder="1" applyAlignment="1">
      <alignment horizontal="left" indent="1"/>
    </xf>
    <xf numFmtId="167" fontId="14" fillId="4" borderId="1" xfId="4" applyNumberFormat="1" applyFont="1" applyFill="1" applyBorder="1"/>
    <xf numFmtId="44" fontId="14" fillId="4" borderId="1" xfId="3" applyFont="1" applyFill="1" applyBorder="1"/>
    <xf numFmtId="168" fontId="1" fillId="0" borderId="22" xfId="4" applyNumberFormat="1" applyFont="1" applyFill="1" applyBorder="1" applyAlignment="1">
      <alignment horizontal="center" vertical="center"/>
    </xf>
    <xf numFmtId="168" fontId="1" fillId="0" borderId="22" xfId="4" applyNumberFormat="1" applyFont="1" applyBorder="1" applyAlignment="1">
      <alignment horizontal="center" vertical="center"/>
    </xf>
    <xf numFmtId="167" fontId="14" fillId="4" borderId="22" xfId="4" applyNumberFormat="1" applyFont="1" applyFill="1" applyBorder="1" applyAlignment="1"/>
    <xf numFmtId="0" fontId="15" fillId="0" borderId="1" xfId="0" applyFont="1" applyBorder="1" applyAlignment="1">
      <alignment horizontal="left" vertical="center" indent="1"/>
    </xf>
    <xf numFmtId="167" fontId="14" fillId="4" borderId="1" xfId="4" applyNumberFormat="1" applyFont="1" applyFill="1" applyBorder="1" applyAlignment="1">
      <alignment horizontal="center"/>
    </xf>
    <xf numFmtId="44" fontId="1" fillId="0" borderId="0" xfId="3" applyFont="1" applyFill="1" applyBorder="1"/>
    <xf numFmtId="44" fontId="1" fillId="0" borderId="0" xfId="6" applyFont="1"/>
    <xf numFmtId="0" fontId="17" fillId="5" borderId="1" xfId="5" applyFont="1" applyFill="1" applyBorder="1" applyAlignment="1">
      <alignment horizontal="center" vertical="center" wrapText="1"/>
    </xf>
    <xf numFmtId="0" fontId="16" fillId="0" borderId="1" xfId="5" applyBorder="1" applyAlignment="1">
      <alignment horizontal="center" vertical="center"/>
    </xf>
    <xf numFmtId="0" fontId="16" fillId="0" borderId="1" xfId="5" applyBorder="1" applyAlignment="1">
      <alignment horizontal="center" vertical="center" wrapText="1"/>
    </xf>
    <xf numFmtId="169" fontId="16" fillId="0" borderId="27" xfId="6" applyNumberFormat="1" applyFont="1" applyFill="1" applyBorder="1" applyAlignment="1" applyProtection="1">
      <alignment horizontal="center" vertical="center" wrapText="1"/>
      <protection locked="0"/>
    </xf>
    <xf numFmtId="169" fontId="16" fillId="0" borderId="1" xfId="5" applyNumberForma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/>
    </xf>
    <xf numFmtId="0" fontId="16" fillId="0" borderId="1" xfId="5" applyBorder="1" applyAlignment="1">
      <alignment vertical="center" wrapText="1"/>
    </xf>
    <xf numFmtId="0" fontId="16" fillId="0" borderId="1" xfId="5" applyBorder="1" applyAlignment="1">
      <alignment horizontal="left" vertical="center" wrapText="1"/>
    </xf>
    <xf numFmtId="4" fontId="16" fillId="0" borderId="1" xfId="5" applyNumberFormat="1" applyBorder="1" applyAlignment="1">
      <alignment horizontal="center" vertical="center" wrapText="1"/>
    </xf>
    <xf numFmtId="0" fontId="16" fillId="0" borderId="20" xfId="5" applyBorder="1" applyAlignment="1">
      <alignment vertical="center" wrapText="1"/>
    </xf>
    <xf numFmtId="0" fontId="12" fillId="0" borderId="1" xfId="5" applyFont="1" applyBorder="1" applyAlignment="1">
      <alignment horizontal="left" vertical="center" wrapText="1"/>
    </xf>
    <xf numFmtId="9" fontId="16" fillId="0" borderId="27" xfId="7" applyFont="1" applyFill="1" applyBorder="1" applyAlignment="1" applyProtection="1">
      <alignment horizontal="center" vertical="center" wrapText="1"/>
      <protection locked="0"/>
    </xf>
    <xf numFmtId="0" fontId="16" fillId="0" borderId="20" xfId="5" applyBorder="1" applyAlignment="1">
      <alignment horizontal="left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4" fontId="16" fillId="0" borderId="27" xfId="5" applyNumberFormat="1" applyBorder="1" applyAlignment="1" applyProtection="1">
      <alignment horizontal="center" vertical="center" wrapText="1"/>
      <protection locked="0"/>
    </xf>
    <xf numFmtId="0" fontId="16" fillId="0" borderId="27" xfId="5" applyBorder="1" applyAlignment="1">
      <alignment horizontal="center" vertical="center" wrapText="1"/>
    </xf>
    <xf numFmtId="1" fontId="16" fillId="0" borderId="20" xfId="8" applyNumberFormat="1" applyFont="1" applyBorder="1" applyAlignment="1">
      <alignment horizontal="left" vertical="center" wrapText="1"/>
    </xf>
    <xf numFmtId="1" fontId="19" fillId="0" borderId="27" xfId="8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2" fillId="0" borderId="27" xfId="5" applyFont="1" applyBorder="1" applyAlignment="1">
      <alignment horizontal="center" vertical="center" wrapText="1"/>
    </xf>
    <xf numFmtId="169" fontId="12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5" applyFont="1" applyBorder="1" applyAlignment="1">
      <alignment vertical="center" wrapText="1"/>
    </xf>
    <xf numFmtId="0" fontId="16" fillId="0" borderId="27" xfId="7" applyNumberFormat="1" applyFont="1" applyFill="1" applyBorder="1" applyAlignment="1" applyProtection="1">
      <alignment horizontal="center" vertical="center" wrapText="1"/>
      <protection locked="0"/>
    </xf>
    <xf numFmtId="0" fontId="9" fillId="0" borderId="27" xfId="5" applyFont="1" applyBorder="1" applyAlignment="1">
      <alignment horizontal="center" vertical="center"/>
    </xf>
    <xf numFmtId="0" fontId="21" fillId="0" borderId="1" xfId="5" applyFont="1" applyBorder="1" applyAlignment="1">
      <alignment vertical="center" wrapText="1"/>
    </xf>
    <xf numFmtId="0" fontId="21" fillId="0" borderId="1" xfId="5" applyFont="1" applyBorder="1" applyAlignment="1">
      <alignment horizontal="left" vertical="center" wrapText="1"/>
    </xf>
    <xf numFmtId="169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4" fontId="21" fillId="0" borderId="1" xfId="5" applyNumberFormat="1" applyFont="1" applyBorder="1" applyAlignment="1">
      <alignment horizontal="center" vertical="center" wrapText="1"/>
    </xf>
    <xf numFmtId="0" fontId="21" fillId="0" borderId="1" xfId="5" applyFont="1" applyBorder="1" applyAlignment="1">
      <alignment horizontal="center" vertical="center" wrapText="1"/>
    </xf>
    <xf numFmtId="0" fontId="21" fillId="0" borderId="20" xfId="5" applyFont="1" applyBorder="1" applyAlignment="1">
      <alignment vertical="center" wrapText="1"/>
    </xf>
    <xf numFmtId="0" fontId="9" fillId="0" borderId="1" xfId="5" applyFont="1" applyBorder="1" applyAlignment="1">
      <alignment horizontal="left" vertical="center" wrapText="1"/>
    </xf>
    <xf numFmtId="0" fontId="9" fillId="0" borderId="20" xfId="5" applyFont="1" applyBorder="1" applyAlignment="1">
      <alignment horizontal="left" vertical="center" wrapText="1"/>
    </xf>
    <xf numFmtId="0" fontId="9" fillId="0" borderId="20" xfId="5" applyFont="1" applyBorder="1" applyAlignment="1">
      <alignment vertical="center" wrapText="1"/>
    </xf>
    <xf numFmtId="0" fontId="21" fillId="0" borderId="26" xfId="5" applyFont="1" applyBorder="1" applyAlignment="1">
      <alignment horizontal="left" vertical="center" wrapText="1"/>
    </xf>
    <xf numFmtId="0" fontId="21" fillId="0" borderId="20" xfId="5" applyFont="1" applyBorder="1" applyAlignment="1">
      <alignment horizontal="left" vertical="center" wrapText="1"/>
    </xf>
    <xf numFmtId="170" fontId="21" fillId="0" borderId="1" xfId="8" applyNumberFormat="1" applyFont="1" applyBorder="1" applyAlignment="1" applyProtection="1">
      <alignment horizontal="left" vertical="center" wrapText="1"/>
      <protection locked="0"/>
    </xf>
    <xf numFmtId="1" fontId="21" fillId="0" borderId="27" xfId="8" applyNumberFormat="1" applyFont="1" applyBorder="1" applyAlignment="1" applyProtection="1">
      <alignment horizontal="left" vertical="center" wrapText="1"/>
      <protection locked="0"/>
    </xf>
    <xf numFmtId="169" fontId="21" fillId="0" borderId="1" xfId="8" applyNumberFormat="1" applyFont="1" applyBorder="1" applyAlignment="1" applyProtection="1">
      <alignment horizontal="center" vertical="center" wrapText="1"/>
      <protection locked="0"/>
    </xf>
    <xf numFmtId="4" fontId="21" fillId="0" borderId="20" xfId="6" applyNumberFormat="1" applyFont="1" applyFill="1" applyBorder="1" applyAlignment="1" applyProtection="1">
      <alignment horizontal="left" vertical="center" wrapText="1"/>
      <protection locked="0"/>
    </xf>
    <xf numFmtId="169" fontId="21" fillId="0" borderId="27" xfId="6" applyNumberFormat="1" applyFont="1" applyFill="1" applyBorder="1" applyAlignment="1" applyProtection="1">
      <alignment horizontal="right" vertical="center" wrapText="1"/>
      <protection locked="0"/>
    </xf>
    <xf numFmtId="0" fontId="21" fillId="0" borderId="0" xfId="5" applyFont="1" applyAlignment="1">
      <alignment vertical="center" wrapText="1"/>
    </xf>
    <xf numFmtId="169" fontId="21" fillId="0" borderId="1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1" xfId="9" applyNumberFormat="1" applyFont="1" applyFill="1" applyBorder="1" applyAlignment="1" applyProtection="1">
      <alignment horizontal="center" vertical="center" wrapText="1"/>
      <protection locked="0"/>
    </xf>
    <xf numFmtId="169" fontId="21" fillId="0" borderId="28" xfId="6" applyNumberFormat="1" applyFont="1" applyFill="1" applyBorder="1" applyAlignment="1" applyProtection="1">
      <alignment horizontal="center" vertical="center" wrapText="1"/>
      <protection locked="0"/>
    </xf>
    <xf numFmtId="169" fontId="21" fillId="0" borderId="27" xfId="8" applyNumberFormat="1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center" wrapText="1"/>
    </xf>
    <xf numFmtId="9" fontId="21" fillId="0" borderId="27" xfId="7" applyFont="1" applyFill="1" applyBorder="1" applyAlignment="1" applyProtection="1">
      <alignment horizontal="center" vertical="center" wrapText="1"/>
      <protection locked="0"/>
    </xf>
    <xf numFmtId="1" fontId="22" fillId="0" borderId="27" xfId="8" applyNumberFormat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4" fillId="0" borderId="0" xfId="2" applyFont="1"/>
    <xf numFmtId="0" fontId="2" fillId="3" borderId="1" xfId="2" applyFont="1" applyFill="1" applyBorder="1"/>
    <xf numFmtId="0" fontId="2" fillId="3" borderId="1" xfId="2" applyFont="1" applyFill="1" applyBorder="1" applyAlignment="1">
      <alignment horizontal="center" vertical="center" wrapText="1"/>
    </xf>
    <xf numFmtId="0" fontId="1" fillId="3" borderId="1" xfId="2" applyFont="1" applyFill="1" applyBorder="1" applyAlignment="1">
      <alignment horizontal="left"/>
    </xf>
    <xf numFmtId="44" fontId="2" fillId="0" borderId="1" xfId="2" applyNumberFormat="1" applyFont="1" applyBorder="1"/>
    <xf numFmtId="44" fontId="2" fillId="0" borderId="1" xfId="3" applyFont="1" applyBorder="1"/>
    <xf numFmtId="169" fontId="0" fillId="0" borderId="0" xfId="0" applyNumberFormat="1"/>
    <xf numFmtId="3" fontId="21" fillId="0" borderId="27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44" fontId="1" fillId="0" borderId="0" xfId="2" applyNumberFormat="1" applyFont="1"/>
    <xf numFmtId="0" fontId="2" fillId="3" borderId="0" xfId="2" applyFont="1" applyFill="1"/>
    <xf numFmtId="44" fontId="2" fillId="3" borderId="0" xfId="2" applyNumberFormat="1" applyFont="1" applyFill="1"/>
    <xf numFmtId="0" fontId="0" fillId="0" borderId="1" xfId="0" quotePrefix="1" applyBorder="1" applyAlignment="1">
      <alignment vertical="center" wrapText="1"/>
    </xf>
    <xf numFmtId="4" fontId="21" fillId="0" borderId="27" xfId="5" applyNumberFormat="1" applyFont="1" applyBorder="1" applyAlignment="1">
      <alignment horizontal="center" vertical="center" wrapText="1"/>
    </xf>
    <xf numFmtId="3" fontId="21" fillId="0" borderId="27" xfId="5" applyNumberFormat="1" applyFont="1" applyBorder="1" applyAlignment="1">
      <alignment horizontal="center" vertical="center" wrapText="1"/>
    </xf>
    <xf numFmtId="44" fontId="0" fillId="0" borderId="0" xfId="0" applyNumberFormat="1"/>
    <xf numFmtId="169" fontId="21" fillId="0" borderId="1" xfId="8" applyNumberFormat="1" applyFont="1" applyBorder="1" applyAlignment="1">
      <alignment horizontal="center" vertical="center" wrapText="1"/>
    </xf>
    <xf numFmtId="0" fontId="0" fillId="0" borderId="1" xfId="0" quotePrefix="1" applyBorder="1" applyAlignment="1">
      <alignment vertical="center"/>
    </xf>
    <xf numFmtId="0" fontId="20" fillId="0" borderId="1" xfId="5" applyFont="1" applyBorder="1" applyAlignment="1">
      <alignment vertical="center" wrapText="1"/>
    </xf>
    <xf numFmtId="167" fontId="1" fillId="0" borderId="20" xfId="4" applyNumberFormat="1" applyFont="1" applyFill="1" applyBorder="1" applyAlignment="1">
      <alignment horizontal="center"/>
    </xf>
    <xf numFmtId="167" fontId="1" fillId="0" borderId="20" xfId="4" applyNumberFormat="1" applyFont="1" applyBorder="1" applyAlignment="1">
      <alignment horizontal="center"/>
    </xf>
    <xf numFmtId="44" fontId="1" fillId="0" borderId="22" xfId="3" applyFont="1" applyFill="1" applyBorder="1"/>
    <xf numFmtId="44" fontId="1" fillId="0" borderId="20" xfId="3" applyFont="1" applyFill="1" applyBorder="1"/>
    <xf numFmtId="44" fontId="1" fillId="0" borderId="20" xfId="3" applyFont="1" applyBorder="1"/>
    <xf numFmtId="167" fontId="23" fillId="0" borderId="22" xfId="4" applyNumberFormat="1" applyFont="1" applyFill="1" applyBorder="1" applyAlignment="1">
      <alignment horizontal="center"/>
    </xf>
    <xf numFmtId="167" fontId="24" fillId="4" borderId="22" xfId="4" applyNumberFormat="1" applyFont="1" applyFill="1" applyBorder="1"/>
    <xf numFmtId="167" fontId="14" fillId="4" borderId="20" xfId="4" applyNumberFormat="1" applyFont="1" applyFill="1" applyBorder="1"/>
    <xf numFmtId="0" fontId="2" fillId="0" borderId="0" xfId="2" applyFont="1"/>
    <xf numFmtId="167" fontId="2" fillId="0" borderId="20" xfId="4" applyNumberFormat="1" applyFont="1" applyFill="1" applyBorder="1" applyAlignment="1">
      <alignment horizontal="center"/>
    </xf>
    <xf numFmtId="0" fontId="4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4" fillId="4" borderId="26" xfId="2" applyFont="1" applyFill="1" applyBorder="1" applyAlignment="1">
      <alignment horizontal="center" vertical="center"/>
    </xf>
    <xf numFmtId="0" fontId="14" fillId="4" borderId="27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/>
    </xf>
    <xf numFmtId="0" fontId="14" fillId="4" borderId="22" xfId="2" applyFont="1" applyFill="1" applyBorder="1" applyAlignment="1">
      <alignment horizontal="center" vertical="center"/>
    </xf>
    <xf numFmtId="0" fontId="14" fillId="4" borderId="20" xfId="2" applyFont="1" applyFill="1" applyBorder="1" applyAlignment="1">
      <alignment horizontal="center" vertical="center" wrapText="1"/>
    </xf>
    <xf numFmtId="0" fontId="14" fillId="4" borderId="22" xfId="2" applyFont="1" applyFill="1" applyBorder="1" applyAlignment="1">
      <alignment horizontal="center" vertical="center" wrapText="1"/>
    </xf>
    <xf numFmtId="0" fontId="14" fillId="4" borderId="21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textRotation="90" wrapText="1"/>
    </xf>
    <xf numFmtId="0" fontId="7" fillId="2" borderId="8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65" fontId="7" fillId="2" borderId="6" xfId="0" applyNumberFormat="1" applyFont="1" applyFill="1" applyBorder="1" applyAlignment="1">
      <alignment horizontal="center" vertical="center"/>
    </xf>
    <xf numFmtId="165" fontId="7" fillId="2" borderId="25" xfId="0" applyNumberFormat="1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>
      <alignment horizontal="center" vertical="center" wrapText="1"/>
    </xf>
    <xf numFmtId="165" fontId="7" fillId="2" borderId="1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5" fontId="7" fillId="2" borderId="5" xfId="0" applyNumberFormat="1" applyFont="1" applyFill="1" applyBorder="1" applyAlignment="1">
      <alignment horizontal="center" vertical="center"/>
    </xf>
    <xf numFmtId="165" fontId="7" fillId="2" borderId="24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/>
    </xf>
    <xf numFmtId="165" fontId="10" fillId="2" borderId="1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4" fillId="4" borderId="25" xfId="2" applyFont="1" applyFill="1" applyBorder="1" applyAlignment="1">
      <alignment horizontal="center" vertical="center"/>
    </xf>
    <xf numFmtId="44" fontId="0" fillId="0" borderId="0" xfId="1" applyFont="1"/>
  </cellXfs>
  <cellStyles count="10">
    <cellStyle name="Millares" xfId="4" builtinId="3"/>
    <cellStyle name="Millares 2" xfId="9" xr:uid="{00000000-0005-0000-0000-000001000000}"/>
    <cellStyle name="Moneda" xfId="1" builtinId="4"/>
    <cellStyle name="Moneda 2" xfId="3" xr:uid="{00000000-0005-0000-0000-000003000000}"/>
    <cellStyle name="Moneda 2 2" xfId="6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_Proyeccion_2004_con_renta_2003" xfId="8" xr:uid="{00000000-0005-0000-0000-000008000000}"/>
    <cellStyle name="Porcentaje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662608</xdr:colOff>
      <xdr:row>0</xdr:row>
      <xdr:rowOff>162307</xdr:rowOff>
    </xdr:from>
    <xdr:to>
      <xdr:col>11</xdr:col>
      <xdr:colOff>1326460</xdr:colOff>
      <xdr:row>5</xdr:row>
      <xdr:rowOff>4401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30130" y="162307"/>
          <a:ext cx="663852" cy="75318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408746</xdr:colOff>
      <xdr:row>1</xdr:row>
      <xdr:rowOff>98413</xdr:rowOff>
    </xdr:from>
    <xdr:to>
      <xdr:col>1</xdr:col>
      <xdr:colOff>2203174</xdr:colOff>
      <xdr:row>4</xdr:row>
      <xdr:rowOff>111788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8833" y="280630"/>
          <a:ext cx="1794428" cy="5600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EBFB5EE-7ADF-4876-974A-4C92AE907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123333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DC39C0-37AE-427B-A701-9158EF5C1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1042520</xdr:colOff>
      <xdr:row>2</xdr:row>
      <xdr:rowOff>49625</xdr:rowOff>
    </xdr:from>
    <xdr:to>
      <xdr:col>10</xdr:col>
      <xdr:colOff>1738643</xdr:colOff>
      <xdr:row>6</xdr:row>
      <xdr:rowOff>19277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C8A7075-4B62-423E-959D-2F4EF4BF0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811187" y="430625"/>
          <a:ext cx="696123" cy="73165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6E807D8E-0AC2-4AC6-9F08-31883CF5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1354666</xdr:colOff>
      <xdr:row>2</xdr:row>
      <xdr:rowOff>91770</xdr:rowOff>
    </xdr:from>
    <xdr:to>
      <xdr:col>11</xdr:col>
      <xdr:colOff>2082413</xdr:colOff>
      <xdr:row>6</xdr:row>
      <xdr:rowOff>94487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EED5AAA-0E98-466C-AD65-99D04DB74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984941" y="472770"/>
          <a:ext cx="727747" cy="76471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9C90AAAF-1F39-4602-A3DD-E5B9783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11816</xdr:colOff>
      <xdr:row>2</xdr:row>
      <xdr:rowOff>69129</xdr:rowOff>
    </xdr:from>
    <xdr:to>
      <xdr:col>8</xdr:col>
      <xdr:colOff>876706</xdr:colOff>
      <xdr:row>6</xdr:row>
      <xdr:rowOff>95251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57CC0046-730F-436F-8977-79BC0268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60791" y="450129"/>
          <a:ext cx="864890" cy="78812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4194D593-B2E0-4C2D-9C67-FA5C42829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30034</xdr:colOff>
      <xdr:row>2</xdr:row>
      <xdr:rowOff>64367</xdr:rowOff>
    </xdr:from>
    <xdr:to>
      <xdr:col>8</xdr:col>
      <xdr:colOff>849831</xdr:colOff>
      <xdr:row>6</xdr:row>
      <xdr:rowOff>161586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94A8379-BFAD-401F-AE65-EC798470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890235" y="438563"/>
          <a:ext cx="819797" cy="845612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CA13913-B7AD-44A8-8DC5-DB68D452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978014</xdr:colOff>
      <xdr:row>2</xdr:row>
      <xdr:rowOff>55863</xdr:rowOff>
    </xdr:from>
    <xdr:to>
      <xdr:col>8</xdr:col>
      <xdr:colOff>756282</xdr:colOff>
      <xdr:row>7</xdr:row>
      <xdr:rowOff>93458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5AA2C84-903B-44CE-9685-390BA371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673103" y="430059"/>
          <a:ext cx="943380" cy="973087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447674</xdr:colOff>
      <xdr:row>2</xdr:row>
      <xdr:rowOff>112080</xdr:rowOff>
    </xdr:from>
    <xdr:to>
      <xdr:col>2</xdr:col>
      <xdr:colOff>1352549</xdr:colOff>
      <xdr:row>5</xdr:row>
      <xdr:rowOff>76200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8E4B8673-BEDB-4C74-B87D-720EFA6C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4" y="4930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752475</xdr:colOff>
      <xdr:row>0</xdr:row>
      <xdr:rowOff>142874</xdr:rowOff>
    </xdr:from>
    <xdr:to>
      <xdr:col>14</xdr:col>
      <xdr:colOff>517195</xdr:colOff>
      <xdr:row>6</xdr:row>
      <xdr:rowOff>28575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142874"/>
          <a:ext cx="888670" cy="1019176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752474</xdr:colOff>
      <xdr:row>1</xdr:row>
      <xdr:rowOff>161924</xdr:rowOff>
    </xdr:from>
    <xdr:to>
      <xdr:col>1</xdr:col>
      <xdr:colOff>2647949</xdr:colOff>
      <xdr:row>5</xdr:row>
      <xdr:rowOff>84719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49" y="352424"/>
          <a:ext cx="1895475" cy="684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714376</xdr:colOff>
      <xdr:row>1</xdr:row>
      <xdr:rowOff>21503</xdr:rowOff>
    </xdr:from>
    <xdr:to>
      <xdr:col>9</xdr:col>
      <xdr:colOff>1343026</xdr:colOff>
      <xdr:row>5</xdr:row>
      <xdr:rowOff>45814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DBC6450F-38A9-4A5E-81F6-C63F3E1D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30251" y="202478"/>
          <a:ext cx="628650" cy="748211"/>
        </a:xfrm>
        <a:prstGeom prst="rect">
          <a:avLst/>
        </a:prstGeom>
        <a:noFill/>
        <a:ln w="9360">
          <a:noFill/>
          <a:round/>
          <a:headEnd/>
          <a:tailEnd/>
        </a:ln>
        <a:effectLst/>
      </xdr:spPr>
    </xdr:pic>
    <xdr:clientData/>
  </xdr:twoCellAnchor>
  <xdr:twoCellAnchor editAs="oneCell">
    <xdr:from>
      <xdr:col>1</xdr:col>
      <xdr:colOff>85724</xdr:colOff>
      <xdr:row>1</xdr:row>
      <xdr:rowOff>7305</xdr:rowOff>
    </xdr:from>
    <xdr:to>
      <xdr:col>1</xdr:col>
      <xdr:colOff>1752599</xdr:colOff>
      <xdr:row>4</xdr:row>
      <xdr:rowOff>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1EA944B5-8B62-4C30-AA8D-D4903069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4" y="188280"/>
          <a:ext cx="1666875" cy="535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Documents%20and%20Settings\leopoldo.barrera\Configuraci&#243;n%20local\Archivos%20temporales%20de%20Internet\Content.Outlook\67YCNY0Q\Presupuesto%20Consolidado%20201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osue.Jimenez\OPERACION%20Y%20CALCULO\2020\Users\leopoldo.barrera\ANTIGUOS\2010\1%20ORIGINAL_2010\Presupuesto%20Consolidado%202010%2017-12-09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Relationship Id="rId1" Type="http://schemas.openxmlformats.org/officeDocument/2006/relationships/externalLinkPath" Target="/Mto02438wsmdm6/pagos%202011/Documents%20and%20Settings/marisol.diaz/Mis%20documentos/01%20Divisi&#243;n%20de%20Control%20de%20Seguros/01%20&#193;rea%20de%20Suscripci&#243;n/Nueva%20carpeta%20(2)/Presupuesto/Proyecto%20de%20Ptto%202011%20V.5%20real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cibyl.sandate/Documents/Cibyl%20Sandate/2017/SIPOT/Comodatos%20Formato%20Inventario%20de%20bienes%20inmuebles-2015.xls" TargetMode="External"/><Relationship Id="rId1" Type="http://schemas.openxmlformats.org/officeDocument/2006/relationships/externalLinkPath" Target="/Users/cibyl.sandate/Documents/Cibyl%20Sandate/2017/SIPOT/Comodatos%20Formato%20Inventario%20de%20bienes%20inmuebles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/>
      <sheetData sheetId="1"/>
      <sheetData sheetId="2"/>
      <sheetData sheetId="3">
        <row r="10">
          <cell r="A10" t="str">
            <v>01</v>
          </cell>
          <cell r="B10" t="str">
            <v>Aguascalientes</v>
          </cell>
          <cell r="C10">
            <v>9582.1470000000008</v>
          </cell>
          <cell r="D10">
            <v>37039.373047700632</v>
          </cell>
          <cell r="E10">
            <v>27643.541318900003</v>
          </cell>
        </row>
        <row r="11">
          <cell r="A11" t="str">
            <v>02</v>
          </cell>
          <cell r="B11" t="str">
            <v>Baja California</v>
          </cell>
          <cell r="C11">
            <v>49437.678999999996</v>
          </cell>
          <cell r="D11">
            <v>128508.13898720908</v>
          </cell>
          <cell r="E11">
            <v>64832.101830999469</v>
          </cell>
        </row>
        <row r="12">
          <cell r="A12" t="str">
            <v>03</v>
          </cell>
          <cell r="B12" t="str">
            <v>Baja California Sur</v>
          </cell>
          <cell r="C12">
            <v>13705.865</v>
          </cell>
          <cell r="D12">
            <v>34544.437096945461</v>
          </cell>
          <cell r="E12">
            <v>54524.434262881819</v>
          </cell>
        </row>
        <row r="13">
          <cell r="A13" t="str">
            <v>04</v>
          </cell>
          <cell r="B13" t="str">
            <v>Campeche</v>
          </cell>
          <cell r="C13">
            <v>22180.267</v>
          </cell>
          <cell r="D13">
            <v>31141.001357936366</v>
          </cell>
          <cell r="E13">
            <v>18228.575890318181</v>
          </cell>
        </row>
        <row r="14">
          <cell r="A14" t="str">
            <v>05</v>
          </cell>
          <cell r="B14" t="str">
            <v>Coahuila</v>
          </cell>
          <cell r="C14">
            <v>46280.932999999997</v>
          </cell>
          <cell r="D14">
            <v>126896.71343605453</v>
          </cell>
          <cell r="E14">
            <v>68624.88762657273</v>
          </cell>
        </row>
        <row r="15">
          <cell r="A15" t="str">
            <v>06</v>
          </cell>
          <cell r="B15" t="str">
            <v>Colima</v>
          </cell>
          <cell r="C15">
            <v>14721.566999999999</v>
          </cell>
          <cell r="D15">
            <v>30629.038140645454</v>
          </cell>
          <cell r="E15">
            <v>22297.61429283582</v>
          </cell>
        </row>
        <row r="16">
          <cell r="A16" t="str">
            <v>07</v>
          </cell>
          <cell r="B16" t="str">
            <v>Chiapas</v>
          </cell>
          <cell r="C16">
            <v>25190.598000000002</v>
          </cell>
          <cell r="D16">
            <v>49727.052038063637</v>
          </cell>
          <cell r="E16">
            <v>70368.189644409096</v>
          </cell>
        </row>
        <row r="17">
          <cell r="A17" t="str">
            <v>08</v>
          </cell>
          <cell r="B17" t="str">
            <v>Chihuahua</v>
          </cell>
          <cell r="C17">
            <v>49113.745000000003</v>
          </cell>
          <cell r="D17">
            <v>144180.23691989866</v>
          </cell>
          <cell r="E17">
            <v>156993.3392390527</v>
          </cell>
        </row>
        <row r="18">
          <cell r="A18" t="str">
            <v>10</v>
          </cell>
          <cell r="B18" t="str">
            <v>Durango</v>
          </cell>
          <cell r="C18">
            <v>18733.616999999998</v>
          </cell>
          <cell r="D18">
            <v>52685.17771565455</v>
          </cell>
          <cell r="E18">
            <v>38822.758515863636</v>
          </cell>
        </row>
        <row r="19">
          <cell r="A19" t="str">
            <v>11</v>
          </cell>
          <cell r="B19" t="str">
            <v>Guanajuato</v>
          </cell>
          <cell r="C19">
            <v>22246.027999999998</v>
          </cell>
          <cell r="D19">
            <v>88750.904799700016</v>
          </cell>
          <cell r="E19">
            <v>35263.445727615181</v>
          </cell>
        </row>
        <row r="20">
          <cell r="A20" t="str">
            <v>12</v>
          </cell>
          <cell r="B20" t="str">
            <v>Guerrero</v>
          </cell>
          <cell r="C20">
            <v>38738.879999999997</v>
          </cell>
          <cell r="D20">
            <v>42621.992088945452</v>
          </cell>
          <cell r="E20">
            <v>36322.587746190911</v>
          </cell>
        </row>
        <row r="21">
          <cell r="A21" t="str">
            <v>13</v>
          </cell>
          <cell r="B21" t="str">
            <v>Hidalgo</v>
          </cell>
          <cell r="C21">
            <v>7054.62</v>
          </cell>
          <cell r="D21">
            <v>54181.197680881822</v>
          </cell>
          <cell r="E21">
            <v>34639.658876845453</v>
          </cell>
        </row>
        <row r="22">
          <cell r="A22" t="str">
            <v>14</v>
          </cell>
          <cell r="B22" t="str">
            <v>Jalisco</v>
          </cell>
          <cell r="C22">
            <v>66499.922000000006</v>
          </cell>
          <cell r="D22">
            <v>223319.32098875451</v>
          </cell>
          <cell r="E22">
            <v>129540.61252659091</v>
          </cell>
        </row>
        <row r="23">
          <cell r="A23" t="str">
            <v>15</v>
          </cell>
          <cell r="B23" t="str">
            <v>Estado de México Oriente</v>
          </cell>
          <cell r="C23">
            <v>33063.188000000002</v>
          </cell>
          <cell r="D23">
            <v>309903.8224118909</v>
          </cell>
          <cell r="E23">
            <v>24893.821399200002</v>
          </cell>
        </row>
        <row r="24">
          <cell r="A24" t="str">
            <v>16</v>
          </cell>
          <cell r="B24" t="str">
            <v>Estado de México Poniente</v>
          </cell>
          <cell r="C24">
            <v>18155.014999999999</v>
          </cell>
          <cell r="D24">
            <v>112849.31310261819</v>
          </cell>
          <cell r="E24">
            <v>24320.305995227274</v>
          </cell>
        </row>
        <row r="25">
          <cell r="A25" t="str">
            <v>17</v>
          </cell>
          <cell r="B25" t="str">
            <v>Michoacan</v>
          </cell>
          <cell r="C25">
            <v>19509.022000000001</v>
          </cell>
          <cell r="D25">
            <v>71538.27255462727</v>
          </cell>
          <cell r="E25">
            <v>79403.515840527281</v>
          </cell>
        </row>
        <row r="26">
          <cell r="A26" t="str">
            <v>18</v>
          </cell>
          <cell r="B26" t="str">
            <v>Morelos</v>
          </cell>
          <cell r="C26">
            <v>13937.476000000001</v>
          </cell>
          <cell r="D26">
            <v>51577.747345800002</v>
          </cell>
          <cell r="E26">
            <v>23171.886602407641</v>
          </cell>
        </row>
        <row r="27">
          <cell r="A27" t="str">
            <v>19</v>
          </cell>
          <cell r="B27" t="str">
            <v>Nayarit</v>
          </cell>
          <cell r="C27">
            <v>13208.645</v>
          </cell>
          <cell r="D27">
            <v>27598.510420236365</v>
          </cell>
          <cell r="E27">
            <v>25954.58324904546</v>
          </cell>
        </row>
        <row r="28">
          <cell r="A28" t="str">
            <v>20</v>
          </cell>
          <cell r="B28" t="str">
            <v>Nuevo León</v>
          </cell>
          <cell r="C28">
            <v>79315.584000000003</v>
          </cell>
          <cell r="D28">
            <v>152253.17638924546</v>
          </cell>
          <cell r="E28">
            <v>37814.371042381827</v>
          </cell>
        </row>
        <row r="29">
          <cell r="A29" t="str">
            <v>21</v>
          </cell>
          <cell r="B29" t="str">
            <v>Oaxaca</v>
          </cell>
          <cell r="C29">
            <v>16059.81</v>
          </cell>
          <cell r="D29">
            <v>32299.730339381822</v>
          </cell>
          <cell r="E29">
            <v>38764.46435963636</v>
          </cell>
        </row>
        <row r="30">
          <cell r="A30" t="str">
            <v>22</v>
          </cell>
          <cell r="B30" t="str">
            <v>Puebla</v>
          </cell>
          <cell r="C30">
            <v>16035.048000000001</v>
          </cell>
          <cell r="D30">
            <v>109941.68320873636</v>
          </cell>
          <cell r="E30">
            <v>37897.039360462462</v>
          </cell>
        </row>
        <row r="31">
          <cell r="A31" t="str">
            <v>23</v>
          </cell>
          <cell r="B31" t="str">
            <v>Queretaro</v>
          </cell>
          <cell r="C31">
            <v>10437.816000000001</v>
          </cell>
          <cell r="D31">
            <v>56209.36958720909</v>
          </cell>
          <cell r="E31">
            <v>26263.729767481818</v>
          </cell>
        </row>
        <row r="32">
          <cell r="A32" t="str">
            <v>24</v>
          </cell>
          <cell r="B32" t="str">
            <v>Quintana Roo</v>
          </cell>
          <cell r="C32">
            <v>27740.973000000002</v>
          </cell>
          <cell r="D32">
            <v>55130.462351900002</v>
          </cell>
          <cell r="E32">
            <v>35650.935547145462</v>
          </cell>
        </row>
        <row r="33">
          <cell r="A33" t="str">
            <v>25</v>
          </cell>
          <cell r="B33" t="str">
            <v>San Luis Potosí</v>
          </cell>
          <cell r="C33">
            <v>21007.215</v>
          </cell>
          <cell r="D33">
            <v>60619.787543545463</v>
          </cell>
          <cell r="E33">
            <v>54654.138299445462</v>
          </cell>
        </row>
        <row r="34">
          <cell r="A34" t="str">
            <v>26</v>
          </cell>
          <cell r="B34" t="str">
            <v>Sinaloa</v>
          </cell>
          <cell r="C34">
            <v>55139.529000000002</v>
          </cell>
          <cell r="D34">
            <v>92647.157282280561</v>
          </cell>
          <cell r="E34">
            <v>72698.377629781098</v>
          </cell>
        </row>
        <row r="35">
          <cell r="A35" t="str">
            <v>27</v>
          </cell>
          <cell r="B35" t="str">
            <v>Sonora</v>
          </cell>
          <cell r="C35">
            <v>65807.767999999996</v>
          </cell>
          <cell r="D35">
            <v>143006.86382922728</v>
          </cell>
          <cell r="E35">
            <v>94566.623170618186</v>
          </cell>
        </row>
        <row r="36">
          <cell r="A36" t="str">
            <v>28</v>
          </cell>
          <cell r="B36" t="str">
            <v>Tabasco</v>
          </cell>
          <cell r="C36">
            <v>20723.072</v>
          </cell>
          <cell r="D36">
            <v>34693.008203454548</v>
          </cell>
          <cell r="E36">
            <v>30531.811135209089</v>
          </cell>
        </row>
        <row r="37">
          <cell r="A37" t="str">
            <v>29</v>
          </cell>
          <cell r="B37" t="str">
            <v>Tamaulipas</v>
          </cell>
          <cell r="C37">
            <v>60678.163</v>
          </cell>
          <cell r="D37">
            <v>104205.7718306091</v>
          </cell>
          <cell r="E37">
            <v>64155.118190918191</v>
          </cell>
        </row>
        <row r="38">
          <cell r="A38" t="str">
            <v>30</v>
          </cell>
          <cell r="B38" t="str">
            <v>Tlaxcala</v>
          </cell>
          <cell r="C38">
            <v>4624.7359999999999</v>
          </cell>
          <cell r="D38">
            <v>24959.770082827275</v>
          </cell>
          <cell r="E38">
            <v>5648.5334602272742</v>
          </cell>
        </row>
        <row r="39">
          <cell r="A39" t="str">
            <v>31</v>
          </cell>
          <cell r="B39" t="str">
            <v>Veracruz Norte</v>
          </cell>
          <cell r="C39">
            <v>30568.141</v>
          </cell>
          <cell r="D39">
            <v>83749.074401909093</v>
          </cell>
          <cell r="E39">
            <v>47294.947057090911</v>
          </cell>
        </row>
        <row r="40">
          <cell r="A40" t="str">
            <v>32</v>
          </cell>
          <cell r="B40" t="str">
            <v>Veracruz Sur</v>
          </cell>
          <cell r="C40">
            <v>34040.404999999999</v>
          </cell>
          <cell r="D40">
            <v>70807.961054054555</v>
          </cell>
          <cell r="E40">
            <v>51168.467412872727</v>
          </cell>
        </row>
        <row r="41">
          <cell r="A41" t="str">
            <v>33</v>
          </cell>
          <cell r="B41" t="str">
            <v>Yucatán</v>
          </cell>
          <cell r="C41">
            <v>25519.03</v>
          </cell>
          <cell r="D41">
            <v>44811.13282974546</v>
          </cell>
          <cell r="E41">
            <v>60912.930370500006</v>
          </cell>
        </row>
        <row r="42">
          <cell r="A42" t="str">
            <v>34</v>
          </cell>
          <cell r="B42" t="str">
            <v>Zacatecas</v>
          </cell>
          <cell r="C42">
            <v>7413.3190000000004</v>
          </cell>
          <cell r="D42">
            <v>33848.242707736368</v>
          </cell>
          <cell r="E42">
            <v>38372.437234772726</v>
          </cell>
        </row>
        <row r="43">
          <cell r="A43" t="str">
            <v>35</v>
          </cell>
          <cell r="B43" t="str">
            <v>Noroeste</v>
          </cell>
          <cell r="C43">
            <v>52965.036999999997</v>
          </cell>
          <cell r="D43">
            <v>247725.75332640912</v>
          </cell>
          <cell r="E43">
            <v>22973.368585818182</v>
          </cell>
        </row>
        <row r="44">
          <cell r="A44" t="str">
            <v>37</v>
          </cell>
          <cell r="B44" t="str">
            <v>Suroeste</v>
          </cell>
          <cell r="C44">
            <v>53311.716</v>
          </cell>
          <cell r="D44">
            <v>443854.02670747275</v>
          </cell>
          <cell r="E44">
            <v>43557.511190948178</v>
          </cell>
        </row>
        <row r="45">
          <cell r="B45" t="str">
            <v>Total Delegaciones</v>
          </cell>
          <cell r="C45">
            <v>1062746.5760000001</v>
          </cell>
          <cell r="D45">
            <v>3408455.2218093071</v>
          </cell>
          <cell r="E45">
            <v>1698770.6644007938</v>
          </cell>
        </row>
        <row r="47">
          <cell r="A47" t="str">
            <v>051901</v>
          </cell>
          <cell r="B47" t="str">
            <v>H. Esp. No. 71 Torreón Coah.</v>
          </cell>
          <cell r="C47">
            <v>11914.387000000001</v>
          </cell>
          <cell r="D47">
            <v>26009.218575599996</v>
          </cell>
          <cell r="E47">
            <v>1853.720973</v>
          </cell>
        </row>
        <row r="48">
          <cell r="A48" t="str">
            <v>111901</v>
          </cell>
          <cell r="B48" t="str">
            <v>H. de Especialidades León Gto.</v>
          </cell>
          <cell r="C48">
            <v>4859.6139999999996</v>
          </cell>
          <cell r="D48">
            <v>10310.273426936365</v>
          </cell>
          <cell r="E48">
            <v>4662.02888639091</v>
          </cell>
        </row>
        <row r="49">
          <cell r="A49" t="str">
            <v>111301</v>
          </cell>
          <cell r="B49" t="str">
            <v>H. Gineco-Pediatría No. 48 León Gto.</v>
          </cell>
          <cell r="C49">
            <v>3240.6260000000002</v>
          </cell>
          <cell r="D49">
            <v>6691.9048041181823</v>
          </cell>
          <cell r="E49">
            <v>2481.3971375818182</v>
          </cell>
        </row>
        <row r="50">
          <cell r="A50" t="str">
            <v>141101</v>
          </cell>
          <cell r="B50" t="str">
            <v>H. de Pediatría Oblatos CMN Jal.</v>
          </cell>
          <cell r="C50">
            <v>0</v>
          </cell>
          <cell r="D50">
            <v>5113.4849456363645</v>
          </cell>
          <cell r="E50">
            <v>3273.8214519636363</v>
          </cell>
        </row>
        <row r="51">
          <cell r="A51" t="str">
            <v>141301</v>
          </cell>
          <cell r="B51" t="str">
            <v>H. Gineco-Obst.Oblatos CMN Jal.</v>
          </cell>
          <cell r="C51">
            <v>0</v>
          </cell>
          <cell r="D51">
            <v>1888.8745068818182</v>
          </cell>
          <cell r="E51">
            <v>167.07917838181817</v>
          </cell>
        </row>
        <row r="52">
          <cell r="A52" t="str">
            <v>141901</v>
          </cell>
          <cell r="B52" t="str">
            <v>H. de Especialidades Oblatos CMN Jal.</v>
          </cell>
          <cell r="C52">
            <v>0</v>
          </cell>
          <cell r="D52">
            <v>13940.87994980909</v>
          </cell>
          <cell r="E52">
            <v>1667.6260109505456</v>
          </cell>
        </row>
        <row r="53">
          <cell r="A53" t="str">
            <v>161401</v>
          </cell>
          <cell r="B53" t="str">
            <v>H.de Traumautología y Ortopedia. L. Verdes</v>
          </cell>
          <cell r="C53">
            <v>2636.0149999999999</v>
          </cell>
          <cell r="D53">
            <v>16735.107024409092</v>
          </cell>
          <cell r="E53">
            <v>560.32714258181818</v>
          </cell>
        </row>
        <row r="54">
          <cell r="A54" t="str">
            <v>201902</v>
          </cell>
          <cell r="B54" t="str">
            <v>H. de Cardiología No. 34 Monterrey N.L</v>
          </cell>
          <cell r="C54">
            <v>6370.0029999999997</v>
          </cell>
          <cell r="D54">
            <v>11207.744019845455</v>
          </cell>
          <cell r="E54">
            <v>2930.0414550727273</v>
          </cell>
        </row>
        <row r="55">
          <cell r="A55" t="str">
            <v>201901</v>
          </cell>
          <cell r="B55" t="str">
            <v>H. de Esp. No. 25 Monterrey N.L</v>
          </cell>
          <cell r="C55">
            <v>11741.638000000001</v>
          </cell>
          <cell r="D55">
            <v>15096.804566172728</v>
          </cell>
          <cell r="E55">
            <v>1126.9785525818181</v>
          </cell>
        </row>
        <row r="56">
          <cell r="A56" t="str">
            <v>201401</v>
          </cell>
          <cell r="B56" t="str">
            <v>H. de Traum. Y Ortopedia Monterrey N.L.</v>
          </cell>
          <cell r="C56">
            <v>8469.7420000000002</v>
          </cell>
          <cell r="D56">
            <v>12562.340874436364</v>
          </cell>
          <cell r="E56">
            <v>4336.3020665545455</v>
          </cell>
        </row>
        <row r="57">
          <cell r="A57" t="str">
            <v>201301</v>
          </cell>
          <cell r="B57" t="str">
            <v>H. de Gineco Obst. No. 23 Monterrey N.L.</v>
          </cell>
          <cell r="C57">
            <v>5912.366</v>
          </cell>
          <cell r="D57">
            <v>11884.63857430909</v>
          </cell>
          <cell r="E57">
            <v>735.75917338181819</v>
          </cell>
        </row>
        <row r="58">
          <cell r="A58" t="str">
            <v>221901</v>
          </cell>
          <cell r="B58" t="str">
            <v>H. de Especialidades CMN Pue.</v>
          </cell>
          <cell r="C58">
            <v>4504.3040000000001</v>
          </cell>
          <cell r="D58">
            <v>16506.752284572729</v>
          </cell>
          <cell r="E58">
            <v>1110.3539911454545</v>
          </cell>
        </row>
        <row r="59">
          <cell r="A59" t="str">
            <v>221401</v>
          </cell>
          <cell r="B59" t="str">
            <v>H. Traum y Ortopedia CMN Pue.</v>
          </cell>
          <cell r="C59">
            <v>1224.5609999999999</v>
          </cell>
          <cell r="D59">
            <v>7657.1227593545455</v>
          </cell>
          <cell r="E59">
            <v>69.530058236363658</v>
          </cell>
        </row>
        <row r="60">
          <cell r="A60" t="str">
            <v>271901</v>
          </cell>
          <cell r="B60" t="str">
            <v>H. de Especialidades No.2 Obregón Son.</v>
          </cell>
          <cell r="C60">
            <v>0</v>
          </cell>
          <cell r="D60">
            <v>30710.617993781823</v>
          </cell>
          <cell r="E60">
            <v>13616.140374672728</v>
          </cell>
        </row>
        <row r="61">
          <cell r="A61" t="str">
            <v>311901</v>
          </cell>
          <cell r="B61" t="str">
            <v>H. de Especialidades No.14 Ver.</v>
          </cell>
          <cell r="C61">
            <v>15363.776</v>
          </cell>
          <cell r="D61">
            <v>19743.240395863635</v>
          </cell>
          <cell r="E61">
            <v>11628.840153036364</v>
          </cell>
        </row>
        <row r="62">
          <cell r="A62" t="str">
            <v>331901</v>
          </cell>
          <cell r="B62" t="str">
            <v>H. de Especialidades Yucatán</v>
          </cell>
          <cell r="C62">
            <v>17617.405999999999</v>
          </cell>
          <cell r="D62">
            <v>13665.191559972729</v>
          </cell>
          <cell r="E62">
            <v>9037.9055726818169</v>
          </cell>
        </row>
        <row r="63">
          <cell r="A63" t="str">
            <v>351401</v>
          </cell>
          <cell r="B63" t="str">
            <v>H. de Traum. Mag. De la salinas</v>
          </cell>
          <cell r="C63">
            <v>6015.3990000000003</v>
          </cell>
          <cell r="D63">
            <v>25726.68340402727</v>
          </cell>
          <cell r="E63">
            <v>619.24708654545452</v>
          </cell>
        </row>
        <row r="64">
          <cell r="A64" t="str">
            <v>361001</v>
          </cell>
          <cell r="B64" t="str">
            <v>H. General CMN la Raza</v>
          </cell>
          <cell r="C64">
            <v>0</v>
          </cell>
          <cell r="D64">
            <v>11848.875235481821</v>
          </cell>
          <cell r="E64">
            <v>1174.8605352545453</v>
          </cell>
        </row>
        <row r="65">
          <cell r="A65" t="str">
            <v>361301</v>
          </cell>
          <cell r="B65" t="str">
            <v>H. de Gineco-Obst. No. 3 CMN la Raza.</v>
          </cell>
          <cell r="C65">
            <v>1799.6769999999999</v>
          </cell>
          <cell r="D65">
            <v>4519.893926836362</v>
          </cell>
          <cell r="E65">
            <v>2487.8849212454547</v>
          </cell>
        </row>
        <row r="66">
          <cell r="A66" t="str">
            <v>361901</v>
          </cell>
          <cell r="B66" t="str">
            <v>H. de Especialidades CMN la Raza</v>
          </cell>
          <cell r="C66">
            <v>0</v>
          </cell>
          <cell r="D66">
            <v>10642.759737881821</v>
          </cell>
          <cell r="E66">
            <v>6.8639939727272727</v>
          </cell>
        </row>
        <row r="67">
          <cell r="A67" t="str">
            <v>371301</v>
          </cell>
          <cell r="B67" t="str">
            <v>H. Gineco-Obst.No.4 CMN Siglo XXI</v>
          </cell>
          <cell r="C67">
            <v>0</v>
          </cell>
          <cell r="D67">
            <v>9575.1683185363654</v>
          </cell>
          <cell r="E67">
            <v>633.28366529999994</v>
          </cell>
        </row>
        <row r="68">
          <cell r="A68" t="str">
            <v>371101</v>
          </cell>
          <cell r="B68" t="str">
            <v>H. de Pediatría CMN Siglo XXI</v>
          </cell>
          <cell r="C68">
            <v>3458.3919999999998</v>
          </cell>
          <cell r="D68">
            <v>10004.36403838182</v>
          </cell>
          <cell r="E68">
            <v>1996.1780472636362</v>
          </cell>
        </row>
        <row r="69">
          <cell r="A69" t="str">
            <v>371201</v>
          </cell>
          <cell r="B69" t="str">
            <v>H. de Oncología CMN Siglo XXI</v>
          </cell>
          <cell r="C69">
            <v>3086.7640000000001</v>
          </cell>
          <cell r="D69">
            <v>9200.3349883545452</v>
          </cell>
          <cell r="E69">
            <v>2748.116722827273</v>
          </cell>
        </row>
        <row r="70">
          <cell r="A70" t="str">
            <v>371802</v>
          </cell>
          <cell r="B70" t="str">
            <v>H. de Cardiología CMN Siglo XXI.</v>
          </cell>
          <cell r="C70">
            <v>2666.145</v>
          </cell>
          <cell r="D70">
            <v>8983.6267853090903</v>
          </cell>
          <cell r="E70">
            <v>1554.5280449636364</v>
          </cell>
        </row>
        <row r="71">
          <cell r="A71" t="str">
            <v>371902</v>
          </cell>
          <cell r="B71" t="str">
            <v>H. de Especialidades CMN Siglo XXI</v>
          </cell>
          <cell r="C71">
            <v>10028.428</v>
          </cell>
          <cell r="D71">
            <v>28678.955691809093</v>
          </cell>
          <cell r="E71">
            <v>468.8477946454546</v>
          </cell>
        </row>
        <row r="72">
          <cell r="B72" t="str">
            <v>Total UMAES</v>
          </cell>
          <cell r="C72">
            <v>120909.24300000002</v>
          </cell>
          <cell r="D72">
            <v>338904.85838831821</v>
          </cell>
          <cell r="E72">
            <v>70947.662990232348</v>
          </cell>
        </row>
        <row r="74">
          <cell r="A74" t="str">
            <v>186001</v>
          </cell>
          <cell r="B74" t="str">
            <v>Centro Vacacional Oaxtepec</v>
          </cell>
          <cell r="C74">
            <v>5081.7240000000002</v>
          </cell>
          <cell r="D74">
            <v>6118.4250540636367</v>
          </cell>
          <cell r="E74">
            <v>212.88339823636363</v>
          </cell>
        </row>
        <row r="75">
          <cell r="A75" t="str">
            <v>226001</v>
          </cell>
          <cell r="B75" t="str">
            <v>Centro Vacacional Metepec</v>
          </cell>
          <cell r="C75">
            <v>1674.8209999999999</v>
          </cell>
          <cell r="D75">
            <v>4946.4561745181818</v>
          </cell>
          <cell r="E75">
            <v>325.7010014818182</v>
          </cell>
        </row>
        <row r="76">
          <cell r="A76" t="str">
            <v>306001</v>
          </cell>
          <cell r="B76" t="str">
            <v>Centro Vacacional Trinidad</v>
          </cell>
          <cell r="C76">
            <v>936.02</v>
          </cell>
          <cell r="D76">
            <v>5558.1138942727275</v>
          </cell>
          <cell r="E76">
            <v>211.50150154545457</v>
          </cell>
        </row>
        <row r="77">
          <cell r="A77" t="str">
            <v>306002</v>
          </cell>
          <cell r="B77" t="str">
            <v>Centro Vacacional Malintzi</v>
          </cell>
          <cell r="C77">
            <v>211.685</v>
          </cell>
          <cell r="D77">
            <v>712.17103289090915</v>
          </cell>
          <cell r="E77">
            <v>91.382221745454544</v>
          </cell>
        </row>
        <row r="78">
          <cell r="B78" t="str">
            <v>Total Centros Vacacionales</v>
          </cell>
          <cell r="C78">
            <v>7904.2500000000009</v>
          </cell>
          <cell r="D78">
            <v>17335.166155745457</v>
          </cell>
          <cell r="E78">
            <v>841.46812300909107</v>
          </cell>
        </row>
        <row r="80">
          <cell r="A80" t="str">
            <v>09</v>
          </cell>
          <cell r="B80" t="str">
            <v>Nivel Central</v>
          </cell>
          <cell r="C80">
            <v>24502.467000000001</v>
          </cell>
          <cell r="D80">
            <v>112739.1633960091</v>
          </cell>
          <cell r="E80">
            <v>4700.5129880090917</v>
          </cell>
        </row>
        <row r="82">
          <cell r="B82" t="str">
            <v>TOTAL GENERAL</v>
          </cell>
          <cell r="C82">
            <v>1216062.5360000001</v>
          </cell>
          <cell r="D82">
            <v>3877434.4097493798</v>
          </cell>
          <cell r="E82">
            <v>1775260.3085020443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ITES"/>
      <sheetName val="Integracion Pto 2010"/>
      <sheetName val="ORIGINAL_SG_Tesoreria_ajuste"/>
      <sheetName val="ORIGINAL_SG_DONATIVO"/>
      <sheetName val="ORIGINAL_SG"/>
      <sheetName val="ORIGINAL_SG_SEGUROS"/>
      <sheetName val="ORIGINAL_SG_DIDT"/>
      <sheetName val="ORIGINAL_Sepomex"/>
      <sheetName val="ORIGINAL_SG_Bancarios"/>
      <sheetName val="ORIGINAL_OPT_ACTIVOS"/>
      <sheetName val="ORIGINAL_PAE"/>
      <sheetName val="ORIGINAL_GUARD"/>
      <sheetName val="ORIGINAL_CO"/>
      <sheetName val="ORIGINAL_Com_Social"/>
      <sheetName val="ORIGINAL_JURIDICO_DIARIO_OF"/>
      <sheetName val="ORIGINAL_BC_etiq nc"/>
      <sheetName val="ORIGINAL BC_terap"/>
      <sheetName val="ORIGINAL_BC_no terap"/>
      <sheetName val="ORIGINAL_BC_S.I.)"/>
      <sheetName val="LICIT_2010_DIDT"/>
      <sheetName val="OF 835 RESUMEN"/>
      <sheetName val="OF 835 PARTIDA"/>
      <sheetName val="B_LICIT_2010"/>
      <sheetName val="UI UMAES"/>
      <sheetName val="B_CTAS"/>
      <sheetName val="UO AP"/>
      <sheetName val="cabe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UN_AP</v>
          </cell>
          <cell r="B1" t="str">
            <v>UMAE's</v>
          </cell>
          <cell r="C1" t="str">
            <v>UI CORRECTA</v>
          </cell>
        </row>
        <row r="2">
          <cell r="A2" t="str">
            <v>00501</v>
          </cell>
          <cell r="B2" t="str">
            <v>00501 H. Esp. No. 71 Torreón Coah.</v>
          </cell>
          <cell r="C2">
            <v>51901</v>
          </cell>
          <cell r="D2" t="str">
            <v>051901</v>
          </cell>
        </row>
        <row r="3">
          <cell r="A3" t="str">
            <v>01101</v>
          </cell>
          <cell r="B3" t="str">
            <v>01101 H. de Especialidades León Gto.</v>
          </cell>
          <cell r="C3">
            <v>111901</v>
          </cell>
          <cell r="D3" t="str">
            <v>111901</v>
          </cell>
        </row>
        <row r="4">
          <cell r="A4" t="str">
            <v>01102</v>
          </cell>
          <cell r="B4" t="str">
            <v>01102 H. Gineco-Pediatría No. 48 León Gto.</v>
          </cell>
          <cell r="C4">
            <v>111301</v>
          </cell>
          <cell r="D4" t="str">
            <v>111301</v>
          </cell>
        </row>
        <row r="5">
          <cell r="A5" t="str">
            <v>01401</v>
          </cell>
          <cell r="B5" t="str">
            <v>01401 H. de Pediatría Oblatos CMN Jal.</v>
          </cell>
          <cell r="C5">
            <v>141101</v>
          </cell>
          <cell r="D5" t="str">
            <v>141101</v>
          </cell>
        </row>
        <row r="6">
          <cell r="A6" t="str">
            <v>01402</v>
          </cell>
          <cell r="B6" t="str">
            <v>01402 H. Gineco-Obst.Oblatos CMN Jal.</v>
          </cell>
          <cell r="C6">
            <v>141301</v>
          </cell>
          <cell r="D6" t="str">
            <v>141301</v>
          </cell>
        </row>
        <row r="7">
          <cell r="A7" t="str">
            <v>01403</v>
          </cell>
          <cell r="B7" t="str">
            <v>01403 H. de Especialidades Oblatos CMN Jal.</v>
          </cell>
          <cell r="C7">
            <v>141901</v>
          </cell>
          <cell r="D7" t="str">
            <v>141901</v>
          </cell>
        </row>
        <row r="8">
          <cell r="A8" t="str">
            <v>01601</v>
          </cell>
          <cell r="B8" t="str">
            <v>01601 H.de Traumautología y Ortopedia. L. Verdes</v>
          </cell>
          <cell r="C8">
            <v>161401</v>
          </cell>
          <cell r="D8" t="str">
            <v>161401</v>
          </cell>
        </row>
        <row r="9">
          <cell r="A9" t="str">
            <v>02001</v>
          </cell>
          <cell r="B9" t="str">
            <v>02001 H. de Cardiología No. 34 Monterrey N.L</v>
          </cell>
          <cell r="C9">
            <v>201902</v>
          </cell>
          <cell r="D9" t="str">
            <v>201902</v>
          </cell>
        </row>
        <row r="10">
          <cell r="A10" t="str">
            <v>02002</v>
          </cell>
          <cell r="B10" t="str">
            <v>02002 H. de Esp. No. 25 Monterrey N.L</v>
          </cell>
          <cell r="C10">
            <v>201901</v>
          </cell>
          <cell r="D10" t="str">
            <v>201901</v>
          </cell>
        </row>
        <row r="11">
          <cell r="A11" t="str">
            <v>02004</v>
          </cell>
          <cell r="B11" t="str">
            <v>02004 H. de Traum. Y Ortopedia Monterrey N.L.</v>
          </cell>
          <cell r="C11">
            <v>201401</v>
          </cell>
          <cell r="D11" t="str">
            <v>201401</v>
          </cell>
        </row>
        <row r="12">
          <cell r="A12" t="str">
            <v>02005</v>
          </cell>
          <cell r="B12" t="str">
            <v>02005 H. de Gineco Obst. No. 23 Monterrey N.L.</v>
          </cell>
          <cell r="C12">
            <v>201301</v>
          </cell>
          <cell r="D12" t="str">
            <v>201301</v>
          </cell>
        </row>
        <row r="13">
          <cell r="A13" t="str">
            <v>02201</v>
          </cell>
          <cell r="B13" t="str">
            <v>02201 H. de Especialidades CMN Pue.</v>
          </cell>
          <cell r="C13">
            <v>221901</v>
          </cell>
          <cell r="D13" t="str">
            <v>221901</v>
          </cell>
        </row>
        <row r="14">
          <cell r="A14" t="str">
            <v>02202</v>
          </cell>
          <cell r="B14" t="str">
            <v>02202 H. Traum y Ortopedia CMN Pue.</v>
          </cell>
          <cell r="C14">
            <v>221401</v>
          </cell>
          <cell r="D14" t="str">
            <v>221401</v>
          </cell>
        </row>
        <row r="15">
          <cell r="A15" t="str">
            <v>02701</v>
          </cell>
          <cell r="B15" t="str">
            <v>02701 H. de Especialidades No.2 Obregón Son.</v>
          </cell>
          <cell r="C15">
            <v>271901</v>
          </cell>
          <cell r="D15" t="str">
            <v>271901</v>
          </cell>
        </row>
        <row r="16">
          <cell r="A16" t="str">
            <v>03101</v>
          </cell>
          <cell r="B16" t="str">
            <v>03101 H. de Especialidades No.14 Ver.</v>
          </cell>
          <cell r="C16">
            <v>311901</v>
          </cell>
          <cell r="D16" t="str">
            <v>311901</v>
          </cell>
        </row>
        <row r="17">
          <cell r="A17" t="str">
            <v>03301</v>
          </cell>
          <cell r="B17" t="str">
            <v>03301 H. de Especialidades Yucatán</v>
          </cell>
          <cell r="C17">
            <v>331901</v>
          </cell>
          <cell r="D17" t="str">
            <v>331901</v>
          </cell>
        </row>
        <row r="18">
          <cell r="A18" t="str">
            <v>03501</v>
          </cell>
          <cell r="B18" t="str">
            <v>03501 H. de Traum. Mag. De la salinas</v>
          </cell>
          <cell r="C18">
            <v>351401</v>
          </cell>
          <cell r="D18" t="str">
            <v>351401</v>
          </cell>
        </row>
        <row r="19">
          <cell r="A19" t="str">
            <v>03601</v>
          </cell>
          <cell r="B19" t="str">
            <v>03601 H. General CMN la Raza</v>
          </cell>
          <cell r="C19">
            <v>361001</v>
          </cell>
          <cell r="D19" t="str">
            <v>361001</v>
          </cell>
        </row>
        <row r="20">
          <cell r="A20" t="str">
            <v>03602</v>
          </cell>
          <cell r="B20" t="str">
            <v>03602 H. de Gineco-Obst. No. 3 CMN la Raza.</v>
          </cell>
          <cell r="C20">
            <v>361301</v>
          </cell>
          <cell r="D20" t="str">
            <v>361301</v>
          </cell>
        </row>
        <row r="21">
          <cell r="A21" t="str">
            <v>03603</v>
          </cell>
          <cell r="B21" t="str">
            <v>03603 H. de Especialidades CMN la Raza</v>
          </cell>
          <cell r="C21">
            <v>361901</v>
          </cell>
          <cell r="D21" t="str">
            <v>361901</v>
          </cell>
        </row>
        <row r="22">
          <cell r="A22" t="str">
            <v>03701</v>
          </cell>
          <cell r="B22" t="str">
            <v>03701 H. Gineco-Obst.No.4 CMN Siglo XXI</v>
          </cell>
          <cell r="C22">
            <v>371301</v>
          </cell>
          <cell r="D22" t="str">
            <v>371301</v>
          </cell>
        </row>
        <row r="23">
          <cell r="A23" t="str">
            <v>03702</v>
          </cell>
          <cell r="B23" t="str">
            <v>03702 H. de Pediatría CMN Siglo XXI</v>
          </cell>
          <cell r="C23">
            <v>371101</v>
          </cell>
          <cell r="D23" t="str">
            <v>371101</v>
          </cell>
        </row>
        <row r="24">
          <cell r="A24" t="str">
            <v>03703</v>
          </cell>
          <cell r="B24" t="str">
            <v>03703 H. de Oncología CMN Siglo XXI</v>
          </cell>
          <cell r="C24">
            <v>371201</v>
          </cell>
          <cell r="D24" t="str">
            <v>371201</v>
          </cell>
        </row>
        <row r="25">
          <cell r="A25" t="str">
            <v>03704</v>
          </cell>
          <cell r="B25" t="str">
            <v>03704 H. de Cardiología CMN Siglo XXI.</v>
          </cell>
          <cell r="C25">
            <v>371802</v>
          </cell>
          <cell r="D25" t="str">
            <v>371802</v>
          </cell>
        </row>
        <row r="26">
          <cell r="A26" t="str">
            <v>03705</v>
          </cell>
          <cell r="B26" t="str">
            <v>03705 H. de Especialidades CMN Siglo XXI</v>
          </cell>
          <cell r="C26">
            <v>371902</v>
          </cell>
          <cell r="D26" t="str">
            <v>371902</v>
          </cell>
        </row>
        <row r="27">
          <cell r="A27" t="str">
            <v>00001</v>
          </cell>
          <cell r="B27" t="str">
            <v>01</v>
          </cell>
          <cell r="C27" t="str">
            <v>01</v>
          </cell>
          <cell r="D27" t="str">
            <v>01</v>
          </cell>
        </row>
        <row r="28">
          <cell r="A28" t="str">
            <v>00002</v>
          </cell>
          <cell r="B28" t="str">
            <v>02</v>
          </cell>
          <cell r="C28" t="str">
            <v>02</v>
          </cell>
          <cell r="D28" t="str">
            <v>02</v>
          </cell>
        </row>
        <row r="29">
          <cell r="A29" t="str">
            <v>00003</v>
          </cell>
          <cell r="B29" t="str">
            <v>03</v>
          </cell>
          <cell r="C29" t="str">
            <v>03</v>
          </cell>
          <cell r="D29" t="str">
            <v>03</v>
          </cell>
        </row>
        <row r="30">
          <cell r="A30" t="str">
            <v>00004</v>
          </cell>
          <cell r="B30" t="str">
            <v>04</v>
          </cell>
          <cell r="C30" t="str">
            <v>04</v>
          </cell>
          <cell r="D30" t="str">
            <v>04</v>
          </cell>
        </row>
        <row r="31">
          <cell r="A31" t="str">
            <v>00005</v>
          </cell>
          <cell r="B31" t="str">
            <v>05</v>
          </cell>
          <cell r="C31" t="str">
            <v>05</v>
          </cell>
          <cell r="D31" t="str">
            <v>05</v>
          </cell>
        </row>
        <row r="32">
          <cell r="A32" t="str">
            <v>00006</v>
          </cell>
          <cell r="B32" t="str">
            <v>06</v>
          </cell>
          <cell r="C32" t="str">
            <v>06</v>
          </cell>
          <cell r="D32" t="str">
            <v>06</v>
          </cell>
        </row>
        <row r="33">
          <cell r="A33" t="str">
            <v>00007</v>
          </cell>
          <cell r="B33" t="str">
            <v>07</v>
          </cell>
          <cell r="C33" t="str">
            <v>07</v>
          </cell>
          <cell r="D33" t="str">
            <v>07</v>
          </cell>
        </row>
        <row r="34">
          <cell r="A34" t="str">
            <v>00008</v>
          </cell>
          <cell r="B34" t="str">
            <v>08</v>
          </cell>
          <cell r="C34" t="str">
            <v>08</v>
          </cell>
          <cell r="D34" t="str">
            <v>08</v>
          </cell>
        </row>
        <row r="35">
          <cell r="A35" t="str">
            <v>00009</v>
          </cell>
          <cell r="B35" t="str">
            <v>09</v>
          </cell>
          <cell r="C35" t="str">
            <v>09</v>
          </cell>
          <cell r="D35" t="str">
            <v>09</v>
          </cell>
        </row>
        <row r="36">
          <cell r="A36" t="str">
            <v>00010</v>
          </cell>
          <cell r="B36" t="str">
            <v>10</v>
          </cell>
          <cell r="C36" t="str">
            <v>10</v>
          </cell>
          <cell r="D36" t="str">
            <v>10</v>
          </cell>
        </row>
        <row r="37">
          <cell r="A37" t="str">
            <v>00011</v>
          </cell>
          <cell r="B37" t="str">
            <v>11</v>
          </cell>
          <cell r="C37" t="str">
            <v>11</v>
          </cell>
          <cell r="D37" t="str">
            <v>11</v>
          </cell>
        </row>
        <row r="38">
          <cell r="A38" t="str">
            <v>00012</v>
          </cell>
          <cell r="B38" t="str">
            <v>12</v>
          </cell>
          <cell r="C38" t="str">
            <v>12</v>
          </cell>
          <cell r="D38" t="str">
            <v>12</v>
          </cell>
        </row>
        <row r="39">
          <cell r="A39" t="str">
            <v>00013</v>
          </cell>
          <cell r="B39" t="str">
            <v>13</v>
          </cell>
          <cell r="C39" t="str">
            <v>13</v>
          </cell>
          <cell r="D39" t="str">
            <v>13</v>
          </cell>
        </row>
        <row r="40">
          <cell r="A40" t="str">
            <v>00014</v>
          </cell>
          <cell r="B40" t="str">
            <v>14</v>
          </cell>
          <cell r="C40" t="str">
            <v>14</v>
          </cell>
          <cell r="D40" t="str">
            <v>14</v>
          </cell>
        </row>
        <row r="41">
          <cell r="A41" t="str">
            <v>00015</v>
          </cell>
          <cell r="B41" t="str">
            <v>15</v>
          </cell>
          <cell r="C41" t="str">
            <v>15</v>
          </cell>
          <cell r="D41" t="str">
            <v>15</v>
          </cell>
        </row>
        <row r="42">
          <cell r="A42" t="str">
            <v>00016</v>
          </cell>
          <cell r="B42" t="str">
            <v>16</v>
          </cell>
          <cell r="C42" t="str">
            <v>16</v>
          </cell>
          <cell r="D42" t="str">
            <v>16</v>
          </cell>
        </row>
        <row r="43">
          <cell r="A43" t="str">
            <v>00017</v>
          </cell>
          <cell r="B43" t="str">
            <v>17</v>
          </cell>
          <cell r="C43" t="str">
            <v>17</v>
          </cell>
          <cell r="D43" t="str">
            <v>17</v>
          </cell>
        </row>
        <row r="44">
          <cell r="A44" t="str">
            <v>00018</v>
          </cell>
          <cell r="B44" t="str">
            <v>18</v>
          </cell>
          <cell r="C44" t="str">
            <v>18</v>
          </cell>
          <cell r="D44" t="str">
            <v>18</v>
          </cell>
        </row>
        <row r="45">
          <cell r="A45" t="str">
            <v>00019</v>
          </cell>
          <cell r="B45" t="str">
            <v>19</v>
          </cell>
          <cell r="C45" t="str">
            <v>19</v>
          </cell>
          <cell r="D45" t="str">
            <v>19</v>
          </cell>
        </row>
        <row r="46">
          <cell r="A46" t="str">
            <v>00020</v>
          </cell>
          <cell r="B46" t="str">
            <v>20</v>
          </cell>
          <cell r="C46" t="str">
            <v>20</v>
          </cell>
          <cell r="D46" t="str">
            <v>20</v>
          </cell>
        </row>
        <row r="47">
          <cell r="A47" t="str">
            <v>00021</v>
          </cell>
          <cell r="B47" t="str">
            <v>21</v>
          </cell>
          <cell r="C47" t="str">
            <v>21</v>
          </cell>
          <cell r="D47" t="str">
            <v>21</v>
          </cell>
        </row>
        <row r="48">
          <cell r="A48" t="str">
            <v>00022</v>
          </cell>
          <cell r="B48" t="str">
            <v>22</v>
          </cell>
          <cell r="C48" t="str">
            <v>22</v>
          </cell>
          <cell r="D48" t="str">
            <v>22</v>
          </cell>
        </row>
        <row r="49">
          <cell r="A49" t="str">
            <v>00023</v>
          </cell>
          <cell r="B49" t="str">
            <v>23</v>
          </cell>
          <cell r="C49" t="str">
            <v>23</v>
          </cell>
          <cell r="D49" t="str">
            <v>23</v>
          </cell>
        </row>
        <row r="50">
          <cell r="A50" t="str">
            <v>00024</v>
          </cell>
          <cell r="B50" t="str">
            <v>24</v>
          </cell>
          <cell r="C50" t="str">
            <v>24</v>
          </cell>
          <cell r="D50" t="str">
            <v>24</v>
          </cell>
        </row>
        <row r="51">
          <cell r="A51" t="str">
            <v>00025</v>
          </cell>
          <cell r="B51" t="str">
            <v>25</v>
          </cell>
          <cell r="C51" t="str">
            <v>25</v>
          </cell>
          <cell r="D51" t="str">
            <v>25</v>
          </cell>
        </row>
        <row r="52">
          <cell r="A52" t="str">
            <v>00026</v>
          </cell>
          <cell r="B52" t="str">
            <v>26</v>
          </cell>
          <cell r="C52" t="str">
            <v>26</v>
          </cell>
          <cell r="D52" t="str">
            <v>26</v>
          </cell>
        </row>
        <row r="53">
          <cell r="A53" t="str">
            <v>00027</v>
          </cell>
          <cell r="B53" t="str">
            <v>27</v>
          </cell>
          <cell r="C53" t="str">
            <v>27</v>
          </cell>
          <cell r="D53" t="str">
            <v>27</v>
          </cell>
        </row>
        <row r="54">
          <cell r="A54" t="str">
            <v>00028</v>
          </cell>
          <cell r="B54" t="str">
            <v>28</v>
          </cell>
          <cell r="C54" t="str">
            <v>28</v>
          </cell>
          <cell r="D54" t="str">
            <v>28</v>
          </cell>
        </row>
        <row r="55">
          <cell r="A55" t="str">
            <v>00029</v>
          </cell>
          <cell r="B55" t="str">
            <v>29</v>
          </cell>
          <cell r="C55" t="str">
            <v>29</v>
          </cell>
          <cell r="D55" t="str">
            <v>29</v>
          </cell>
        </row>
        <row r="56">
          <cell r="A56" t="str">
            <v>00030</v>
          </cell>
          <cell r="B56" t="str">
            <v>30</v>
          </cell>
          <cell r="C56" t="str">
            <v>30</v>
          </cell>
          <cell r="D56" t="str">
            <v>30</v>
          </cell>
        </row>
        <row r="57">
          <cell r="A57" t="str">
            <v>00031</v>
          </cell>
          <cell r="B57" t="str">
            <v>31</v>
          </cell>
          <cell r="C57" t="str">
            <v>31</v>
          </cell>
          <cell r="D57" t="str">
            <v>31</v>
          </cell>
        </row>
        <row r="58">
          <cell r="A58" t="str">
            <v>00032</v>
          </cell>
          <cell r="B58" t="str">
            <v>32</v>
          </cell>
          <cell r="C58" t="str">
            <v>32</v>
          </cell>
          <cell r="D58" t="str">
            <v>32</v>
          </cell>
        </row>
        <row r="59">
          <cell r="A59" t="str">
            <v>00033</v>
          </cell>
          <cell r="B59" t="str">
            <v>33</v>
          </cell>
          <cell r="C59" t="str">
            <v>33</v>
          </cell>
          <cell r="D59" t="str">
            <v>33</v>
          </cell>
        </row>
        <row r="60">
          <cell r="A60" t="str">
            <v>00034</v>
          </cell>
          <cell r="B60" t="str">
            <v>34</v>
          </cell>
          <cell r="C60" t="str">
            <v>34</v>
          </cell>
          <cell r="D60" t="str">
            <v>34</v>
          </cell>
        </row>
        <row r="61">
          <cell r="A61" t="str">
            <v>00035</v>
          </cell>
          <cell r="B61" t="str">
            <v>35</v>
          </cell>
          <cell r="C61" t="str">
            <v>35</v>
          </cell>
          <cell r="D61" t="str">
            <v>35</v>
          </cell>
        </row>
        <row r="62">
          <cell r="A62" t="str">
            <v>00036</v>
          </cell>
          <cell r="B62" t="str">
            <v>36</v>
          </cell>
          <cell r="C62" t="str">
            <v>36</v>
          </cell>
          <cell r="D62" t="str">
            <v>36</v>
          </cell>
        </row>
        <row r="63">
          <cell r="A63" t="str">
            <v>00037</v>
          </cell>
          <cell r="B63" t="str">
            <v>37</v>
          </cell>
          <cell r="C63" t="str">
            <v>37</v>
          </cell>
          <cell r="D63" t="str">
            <v>37</v>
          </cell>
        </row>
        <row r="64">
          <cell r="A64" t="str">
            <v>00038</v>
          </cell>
          <cell r="B64" t="str">
            <v>38</v>
          </cell>
          <cell r="C64" t="str">
            <v>38</v>
          </cell>
          <cell r="D64" t="str">
            <v>38</v>
          </cell>
        </row>
      </sheetData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Cat_generico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/>
      <sheetData sheetId="4">
        <row r="1">
          <cell r="A1" t="str">
            <v>Rústica</v>
          </cell>
        </row>
        <row r="2">
          <cell r="A2" t="str">
            <v>Urbana</v>
          </cell>
        </row>
      </sheetData>
      <sheetData sheetId="5"/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35"/>
  <sheetViews>
    <sheetView tabSelected="1" zoomScale="115" zoomScaleNormal="115" workbookViewId="0">
      <selection activeCell="F16" sqref="F16"/>
    </sheetView>
  </sheetViews>
  <sheetFormatPr baseColWidth="10" defaultColWidth="11.5703125" defaultRowHeight="14.25"/>
  <cols>
    <col min="1" max="1" width="8" style="15" customWidth="1"/>
    <col min="2" max="2" width="35" style="15" customWidth="1"/>
    <col min="3" max="3" width="23.28515625" style="15" customWidth="1"/>
    <col min="4" max="4" width="24.7109375" style="15" customWidth="1"/>
    <col min="5" max="5" width="18.140625" style="13" customWidth="1"/>
    <col min="6" max="6" width="24.7109375" style="13" customWidth="1"/>
    <col min="7" max="7" width="18.140625" style="13" customWidth="1"/>
    <col min="8" max="8" width="3.140625" style="13" customWidth="1"/>
    <col min="9" max="9" width="25.7109375" style="13" customWidth="1"/>
    <col min="10" max="10" width="3.140625" style="13" customWidth="1"/>
    <col min="11" max="11" width="18.140625" style="13" customWidth="1"/>
    <col min="12" max="12" width="25.7109375" style="13" customWidth="1"/>
    <col min="13" max="13" width="16.85546875" style="13" bestFit="1" customWidth="1"/>
    <col min="14" max="14" width="17.28515625" style="15" customWidth="1"/>
    <col min="15" max="16384" width="11.5703125" style="15"/>
  </cols>
  <sheetData>
    <row r="2" spans="2:15">
      <c r="B2" s="137" t="s">
        <v>3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2:15">
      <c r="B3" s="137" t="s">
        <v>0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2:15">
      <c r="B4" s="137" t="s">
        <v>4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2:15">
      <c r="B5" s="137" t="s">
        <v>1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2:15">
      <c r="B6" s="137" t="s">
        <v>70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2:15">
      <c r="B7" s="16"/>
      <c r="C7" s="16"/>
      <c r="D7" s="16"/>
    </row>
    <row r="8" spans="2:15" ht="15.75">
      <c r="B8" s="136" t="s">
        <v>125</v>
      </c>
      <c r="C8" s="136"/>
      <c r="D8" s="136"/>
      <c r="E8" s="136"/>
      <c r="F8" s="136"/>
      <c r="G8" s="136"/>
      <c r="H8" s="136"/>
      <c r="I8" s="136"/>
      <c r="J8" s="136"/>
      <c r="K8" s="136"/>
      <c r="L8" s="136"/>
    </row>
    <row r="9" spans="2:15" ht="15.75">
      <c r="B9" s="136"/>
      <c r="C9" s="136"/>
      <c r="D9" s="136"/>
      <c r="E9" s="136"/>
      <c r="L9" s="41" t="s">
        <v>84</v>
      </c>
    </row>
    <row r="10" spans="2:15" ht="18" customHeight="1">
      <c r="B10" s="138" t="s">
        <v>77</v>
      </c>
      <c r="C10" s="140" t="s">
        <v>531</v>
      </c>
      <c r="D10" s="141"/>
      <c r="E10" s="140" t="s">
        <v>75</v>
      </c>
      <c r="F10" s="141"/>
      <c r="G10" s="140" t="s">
        <v>83</v>
      </c>
      <c r="H10" s="144"/>
      <c r="I10" s="144"/>
      <c r="J10" s="141"/>
      <c r="K10" s="140" t="s">
        <v>86</v>
      </c>
      <c r="L10" s="141"/>
    </row>
    <row r="11" spans="2:15" ht="30">
      <c r="B11" s="139"/>
      <c r="C11" s="44" t="s">
        <v>532</v>
      </c>
      <c r="D11" s="45" t="s">
        <v>72</v>
      </c>
      <c r="E11" s="44" t="s">
        <v>85</v>
      </c>
      <c r="F11" s="45" t="s">
        <v>72</v>
      </c>
      <c r="G11" s="142" t="s">
        <v>85</v>
      </c>
      <c r="H11" s="143"/>
      <c r="I11" s="140" t="s">
        <v>72</v>
      </c>
      <c r="J11" s="141"/>
      <c r="K11" s="44" t="s">
        <v>85</v>
      </c>
      <c r="L11" s="45" t="s">
        <v>72</v>
      </c>
    </row>
    <row r="12" spans="2:15" s="13" customFormat="1" ht="18" customHeight="1">
      <c r="B12" s="40" t="s">
        <v>78</v>
      </c>
      <c r="C12" s="42">
        <v>233</v>
      </c>
      <c r="D12" s="36">
        <v>374230550.81</v>
      </c>
      <c r="E12" s="42">
        <v>50</v>
      </c>
      <c r="F12" s="36">
        <v>194144539</v>
      </c>
      <c r="G12" s="135">
        <v>261</v>
      </c>
      <c r="H12" s="131" t="s">
        <v>534</v>
      </c>
      <c r="I12" s="129">
        <f>+D17</f>
        <v>525611498.73999995</v>
      </c>
      <c r="J12" s="131" t="s">
        <v>534</v>
      </c>
      <c r="K12" s="42">
        <v>0</v>
      </c>
      <c r="L12" s="36">
        <v>0</v>
      </c>
    </row>
    <row r="13" spans="2:15" s="13" customFormat="1" ht="18" customHeight="1">
      <c r="B13" s="40" t="s">
        <v>79</v>
      </c>
      <c r="C13" s="43">
        <v>26</v>
      </c>
      <c r="D13" s="14">
        <v>146643322.72999999</v>
      </c>
      <c r="E13" s="43">
        <v>157</v>
      </c>
      <c r="F13" s="14">
        <v>321299181</v>
      </c>
      <c r="G13" s="127">
        <v>1</v>
      </c>
      <c r="H13" s="131" t="s">
        <v>538</v>
      </c>
      <c r="I13" s="130">
        <f>+'Ren con Incremento'!K13</f>
        <v>991622.1163199991</v>
      </c>
      <c r="J13" s="131" t="s">
        <v>538</v>
      </c>
      <c r="K13" s="43">
        <v>157</v>
      </c>
      <c r="L13" s="14">
        <f>+'Renvcon Increm_No_Consideradas'!I170-'Renvcon Increm_No_Consideradas'!G170</f>
        <v>29209056.184000015</v>
      </c>
    </row>
    <row r="14" spans="2:15" s="13" customFormat="1" ht="18" customHeight="1">
      <c r="B14" s="40" t="s">
        <v>80</v>
      </c>
      <c r="C14" s="42">
        <v>2</v>
      </c>
      <c r="D14" s="36">
        <v>3062400</v>
      </c>
      <c r="E14" s="42">
        <v>47</v>
      </c>
      <c r="F14" s="36">
        <v>45057070</v>
      </c>
      <c r="G14" s="126">
        <v>13</v>
      </c>
      <c r="H14" s="131" t="s">
        <v>535</v>
      </c>
      <c r="I14" s="129">
        <f>+Sustituciones_Incluidos!J26-Sustituciones_Incluidos!G26</f>
        <v>4516724.5034666657</v>
      </c>
      <c r="J14" s="131" t="s">
        <v>535</v>
      </c>
      <c r="K14" s="42">
        <f>+E14-G14</f>
        <v>34</v>
      </c>
      <c r="L14" s="36">
        <f>+Sustituciones_No_Considerados!I47-Sustituciones_No_Considerados!G47</f>
        <v>4205302.0240000114</v>
      </c>
    </row>
    <row r="15" spans="2:15" s="13" customFormat="1" ht="18" customHeight="1">
      <c r="B15" s="40" t="s">
        <v>81</v>
      </c>
      <c r="C15" s="42"/>
      <c r="D15" s="36"/>
      <c r="E15" s="42">
        <v>32</v>
      </c>
      <c r="F15" s="36">
        <v>151457042.33759999</v>
      </c>
      <c r="G15" s="135">
        <v>11</v>
      </c>
      <c r="H15" s="131" t="s">
        <v>536</v>
      </c>
      <c r="I15" s="129">
        <f>+Nuevos_Incluidos!K24</f>
        <v>53732526.038399994</v>
      </c>
      <c r="J15" s="131" t="s">
        <v>536</v>
      </c>
      <c r="K15" s="42">
        <v>21</v>
      </c>
      <c r="L15" s="36">
        <f>+Nuevos_No_Considerados!I34</f>
        <v>95260016.083199993</v>
      </c>
      <c r="N15" s="54"/>
      <c r="O15" s="54"/>
    </row>
    <row r="16" spans="2:15" s="13" customFormat="1" ht="18" customHeight="1">
      <c r="B16" s="40" t="s">
        <v>82</v>
      </c>
      <c r="C16" s="42">
        <v>10</v>
      </c>
      <c r="D16" s="36">
        <v>1675225.2</v>
      </c>
      <c r="E16" s="42">
        <v>7</v>
      </c>
      <c r="F16" s="36">
        <v>752193</v>
      </c>
      <c r="G16" s="126">
        <v>7</v>
      </c>
      <c r="H16" s="131" t="s">
        <v>542</v>
      </c>
      <c r="I16" s="129"/>
      <c r="J16" s="128"/>
      <c r="K16" s="42"/>
      <c r="L16" s="36"/>
    </row>
    <row r="17" spans="2:13" s="13" customFormat="1" ht="18" customHeight="1">
      <c r="B17" s="46" t="s">
        <v>68</v>
      </c>
      <c r="C17" s="47">
        <f>SUM(C12:C15)</f>
        <v>261</v>
      </c>
      <c r="D17" s="48">
        <f t="shared" ref="D17:L17" si="0">SUM(D12:D16)</f>
        <v>525611498.73999995</v>
      </c>
      <c r="E17" s="47">
        <f t="shared" si="0"/>
        <v>293</v>
      </c>
      <c r="F17" s="48">
        <f t="shared" si="0"/>
        <v>712710025.33759999</v>
      </c>
      <c r="G17" s="133">
        <f>+G12+G15</f>
        <v>272</v>
      </c>
      <c r="H17" s="132" t="s">
        <v>544</v>
      </c>
      <c r="I17" s="48">
        <f t="shared" si="0"/>
        <v>584852371.39818668</v>
      </c>
      <c r="J17" s="48"/>
      <c r="K17" s="47">
        <f t="shared" si="0"/>
        <v>212</v>
      </c>
      <c r="L17" s="48">
        <f t="shared" si="0"/>
        <v>128674374.29120001</v>
      </c>
    </row>
    <row r="18" spans="2:13" ht="18" customHeight="1"/>
    <row r="19" spans="2:13" ht="18" customHeight="1"/>
    <row r="20" spans="2:13" ht="18" customHeight="1"/>
    <row r="21" spans="2:13" ht="30">
      <c r="B21" s="109" t="s">
        <v>521</v>
      </c>
      <c r="C21" s="109" t="s">
        <v>525</v>
      </c>
      <c r="D21" s="109" t="s">
        <v>510</v>
      </c>
      <c r="G21" s="107"/>
      <c r="H21" s="107"/>
      <c r="I21" s="107"/>
      <c r="J21" s="107"/>
      <c r="K21" s="107"/>
      <c r="L21" s="107"/>
      <c r="M21" s="107"/>
    </row>
    <row r="22" spans="2:13" ht="18" customHeight="1">
      <c r="B22" s="110" t="s">
        <v>88</v>
      </c>
      <c r="C22" s="36">
        <v>420773748.30000001</v>
      </c>
      <c r="D22" s="14">
        <v>77017040.700000003</v>
      </c>
      <c r="E22" s="116"/>
      <c r="F22" s="116"/>
    </row>
    <row r="23" spans="2:13" ht="18" customHeight="1">
      <c r="B23" s="110" t="s">
        <v>96</v>
      </c>
      <c r="C23" s="36">
        <v>164154868</v>
      </c>
      <c r="D23" s="14">
        <v>30046366</v>
      </c>
      <c r="E23" s="116"/>
      <c r="F23" s="15"/>
    </row>
    <row r="24" spans="2:13" ht="18" customHeight="1">
      <c r="B24" s="108" t="s">
        <v>68</v>
      </c>
      <c r="C24" s="111">
        <f>C22+C23</f>
        <v>584928616.29999995</v>
      </c>
      <c r="D24" s="112">
        <f>D22+D23</f>
        <v>107063406.7</v>
      </c>
      <c r="E24" s="15"/>
      <c r="F24" s="15"/>
    </row>
    <row r="26" spans="2:13" ht="15">
      <c r="B26" s="117" t="s">
        <v>524</v>
      </c>
      <c r="C26" s="118">
        <f>+C24-I17</f>
        <v>76244.901813268661</v>
      </c>
    </row>
    <row r="28" spans="2:13" ht="15">
      <c r="B28" s="134" t="s">
        <v>533</v>
      </c>
    </row>
    <row r="29" spans="2:13">
      <c r="B29" s="15" t="s">
        <v>537</v>
      </c>
    </row>
    <row r="30" spans="2:13">
      <c r="B30" s="15" t="s">
        <v>539</v>
      </c>
    </row>
    <row r="31" spans="2:13">
      <c r="B31" s="15" t="s">
        <v>540</v>
      </c>
    </row>
    <row r="32" spans="2:13">
      <c r="B32" s="15" t="s">
        <v>541</v>
      </c>
    </row>
    <row r="33" spans="2:2">
      <c r="B33" s="15" t="s">
        <v>543</v>
      </c>
    </row>
    <row r="34" spans="2:2">
      <c r="B34" s="15" t="s">
        <v>545</v>
      </c>
    </row>
    <row r="35" spans="2:2" ht="15">
      <c r="B35" s="15" t="s">
        <v>546</v>
      </c>
    </row>
  </sheetData>
  <mergeCells count="14">
    <mergeCell ref="B10:B11"/>
    <mergeCell ref="E10:F10"/>
    <mergeCell ref="C10:D10"/>
    <mergeCell ref="K10:L10"/>
    <mergeCell ref="G11:H11"/>
    <mergeCell ref="I11:J11"/>
    <mergeCell ref="G10:J10"/>
    <mergeCell ref="B9:E9"/>
    <mergeCell ref="B2:L2"/>
    <mergeCell ref="B3:L3"/>
    <mergeCell ref="B4:L4"/>
    <mergeCell ref="B5:L5"/>
    <mergeCell ref="B6:L6"/>
    <mergeCell ref="B8:L8"/>
  </mergeCells>
  <printOptions horizontalCentered="1"/>
  <pageMargins left="0.59055118110236227" right="0.59055118110236227" top="0.74803149606299213" bottom="0.74803149606299213" header="0.31496062992125984" footer="0.31496062992125984"/>
  <pageSetup scale="5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N24"/>
  <sheetViews>
    <sheetView topLeftCell="A9" zoomScale="90" zoomScaleNormal="90" workbookViewId="0">
      <selection activeCell="K13" sqref="K1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4" max="14" width="16" customWidth="1"/>
  </cols>
  <sheetData>
    <row r="2" spans="2:14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4">
      <c r="B3" s="137" t="s">
        <v>3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2:14">
      <c r="B4" s="137" t="s">
        <v>0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2:14">
      <c r="B5" s="137" t="s">
        <v>4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2:14">
      <c r="B6" s="137" t="s">
        <v>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2:14">
      <c r="B7" s="137" t="s">
        <v>70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</row>
    <row r="8" spans="2:14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4" ht="15.75">
      <c r="B9" s="136" t="s">
        <v>125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</row>
    <row r="10" spans="2:14" ht="15.75">
      <c r="B10" s="136" t="s">
        <v>491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</row>
    <row r="12" spans="2:14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4" ht="39.950000000000003" customHeight="1">
      <c r="B13" s="57">
        <v>1</v>
      </c>
      <c r="C13" s="84" t="s">
        <v>94</v>
      </c>
      <c r="D13" s="84" t="s">
        <v>511</v>
      </c>
      <c r="E13" s="84" t="s">
        <v>512</v>
      </c>
      <c r="F13" s="82">
        <v>120000</v>
      </c>
      <c r="G13" s="82">
        <v>1670400</v>
      </c>
      <c r="H13" s="84" t="s">
        <v>137</v>
      </c>
      <c r="I13" s="82">
        <v>1670400</v>
      </c>
      <c r="J13" s="114">
        <v>12</v>
      </c>
      <c r="K13" s="82">
        <f>+F13*J13*1.16</f>
        <v>1670400</v>
      </c>
      <c r="L13" s="105" t="s">
        <v>514</v>
      </c>
      <c r="N13" s="113"/>
    </row>
    <row r="14" spans="2:14" ht="39.950000000000003" customHeight="1">
      <c r="B14" s="57">
        <v>2</v>
      </c>
      <c r="C14" s="84" t="s">
        <v>94</v>
      </c>
      <c r="D14" s="84" t="s">
        <v>135</v>
      </c>
      <c r="E14" s="84" t="s">
        <v>136</v>
      </c>
      <c r="F14" s="82">
        <v>17000</v>
      </c>
      <c r="G14" s="82">
        <f>+F14*12</f>
        <v>204000</v>
      </c>
      <c r="H14" s="84" t="s">
        <v>137</v>
      </c>
      <c r="I14" s="82">
        <f>+G14</f>
        <v>204000</v>
      </c>
      <c r="J14" s="114">
        <v>9</v>
      </c>
      <c r="K14" s="82">
        <f>+F14*J14</f>
        <v>153000</v>
      </c>
      <c r="L14" s="105" t="s">
        <v>519</v>
      </c>
      <c r="N14" s="113"/>
    </row>
    <row r="15" spans="2:14" ht="39.950000000000003" customHeight="1">
      <c r="B15" s="57">
        <v>3</v>
      </c>
      <c r="C15" s="84" t="s">
        <v>95</v>
      </c>
      <c r="D15" s="84" t="s">
        <v>138</v>
      </c>
      <c r="E15" s="84" t="s">
        <v>483</v>
      </c>
      <c r="F15" s="82">
        <v>500000</v>
      </c>
      <c r="G15" s="82">
        <v>6959999.9999999991</v>
      </c>
      <c r="H15" s="84" t="s">
        <v>137</v>
      </c>
      <c r="I15" s="82">
        <v>6959999.9999999991</v>
      </c>
      <c r="J15" s="114">
        <v>9</v>
      </c>
      <c r="K15" s="82">
        <f t="shared" ref="K15:K23" si="0">+F15*J15*1.16</f>
        <v>5220000</v>
      </c>
      <c r="L15" s="105" t="s">
        <v>514</v>
      </c>
      <c r="N15" s="113"/>
    </row>
    <row r="16" spans="2:14" ht="39.950000000000003" customHeight="1">
      <c r="B16" s="57">
        <v>4</v>
      </c>
      <c r="C16" s="84" t="s">
        <v>97</v>
      </c>
      <c r="D16" s="84" t="s">
        <v>513</v>
      </c>
      <c r="E16" s="84" t="s">
        <v>153</v>
      </c>
      <c r="F16" s="82">
        <v>70000</v>
      </c>
      <c r="G16" s="82">
        <v>974400</v>
      </c>
      <c r="H16" s="84" t="s">
        <v>137</v>
      </c>
      <c r="I16" s="82">
        <v>974400</v>
      </c>
      <c r="J16" s="114">
        <v>12</v>
      </c>
      <c r="K16" s="82">
        <f t="shared" si="0"/>
        <v>974399.99999999988</v>
      </c>
      <c r="L16" s="105" t="s">
        <v>514</v>
      </c>
      <c r="N16" s="113"/>
    </row>
    <row r="17" spans="2:14" ht="39.950000000000003" customHeight="1">
      <c r="B17" s="57">
        <v>5</v>
      </c>
      <c r="C17" s="84" t="s">
        <v>99</v>
      </c>
      <c r="D17" s="84" t="s">
        <v>484</v>
      </c>
      <c r="E17" s="84" t="s">
        <v>485</v>
      </c>
      <c r="F17" s="82">
        <v>724240</v>
      </c>
      <c r="G17" s="82">
        <v>10081421</v>
      </c>
      <c r="H17" s="84" t="s">
        <v>137</v>
      </c>
      <c r="I17" s="82">
        <v>10081421</v>
      </c>
      <c r="J17" s="114">
        <v>12</v>
      </c>
      <c r="K17" s="82">
        <f t="shared" si="0"/>
        <v>10081420.799999999</v>
      </c>
      <c r="L17" s="105" t="s">
        <v>515</v>
      </c>
      <c r="N17" s="113"/>
    </row>
    <row r="18" spans="2:14" ht="39.950000000000003" customHeight="1">
      <c r="B18" s="57">
        <v>6</v>
      </c>
      <c r="C18" s="84" t="s">
        <v>103</v>
      </c>
      <c r="D18" s="84" t="s">
        <v>147</v>
      </c>
      <c r="E18" s="84" t="s">
        <v>148</v>
      </c>
      <c r="F18" s="82">
        <v>25000</v>
      </c>
      <c r="G18" s="82">
        <f>+F18*12</f>
        <v>300000</v>
      </c>
      <c r="H18" s="84" t="s">
        <v>137</v>
      </c>
      <c r="I18" s="82">
        <f>+G18</f>
        <v>300000</v>
      </c>
      <c r="J18" s="114">
        <v>9</v>
      </c>
      <c r="K18" s="82">
        <f>+F18*J18</f>
        <v>225000</v>
      </c>
      <c r="L18" s="105" t="s">
        <v>519</v>
      </c>
      <c r="N18" s="113"/>
    </row>
    <row r="19" spans="2:14" ht="39.950000000000003" customHeight="1">
      <c r="B19" s="57">
        <v>7</v>
      </c>
      <c r="C19" s="84" t="s">
        <v>96</v>
      </c>
      <c r="D19" s="84" t="s">
        <v>486</v>
      </c>
      <c r="E19" s="84" t="s">
        <v>139</v>
      </c>
      <c r="F19" s="82">
        <v>2069315.32</v>
      </c>
      <c r="G19" s="82">
        <v>28804869.254399996</v>
      </c>
      <c r="H19" s="84" t="s">
        <v>137</v>
      </c>
      <c r="I19" s="82">
        <v>28804869.254399996</v>
      </c>
      <c r="J19" s="114">
        <v>12</v>
      </c>
      <c r="K19" s="82">
        <f t="shared" si="0"/>
        <v>28804869.254399996</v>
      </c>
      <c r="L19" s="105" t="s">
        <v>530</v>
      </c>
      <c r="N19" s="113"/>
    </row>
    <row r="20" spans="2:14" ht="39.950000000000003" customHeight="1">
      <c r="B20" s="57">
        <v>8</v>
      </c>
      <c r="C20" s="84" t="s">
        <v>106</v>
      </c>
      <c r="D20" s="84" t="s">
        <v>487</v>
      </c>
      <c r="E20" s="84" t="s">
        <v>488</v>
      </c>
      <c r="F20" s="82">
        <v>305397.7</v>
      </c>
      <c r="G20" s="82">
        <v>4251136</v>
      </c>
      <c r="H20" s="84" t="s">
        <v>137</v>
      </c>
      <c r="I20" s="82">
        <v>4251136</v>
      </c>
      <c r="J20" s="114">
        <v>12</v>
      </c>
      <c r="K20" s="82">
        <f t="shared" si="0"/>
        <v>4251135.9840000002</v>
      </c>
      <c r="L20" s="106" t="s">
        <v>516</v>
      </c>
      <c r="N20" s="113"/>
    </row>
    <row r="21" spans="2:14" ht="39.950000000000003" customHeight="1">
      <c r="B21" s="57">
        <v>9</v>
      </c>
      <c r="C21" s="84" t="s">
        <v>118</v>
      </c>
      <c r="D21" s="84" t="s">
        <v>138</v>
      </c>
      <c r="E21" s="84" t="s">
        <v>489</v>
      </c>
      <c r="F21" s="82">
        <v>150000</v>
      </c>
      <c r="G21" s="82">
        <v>2088000</v>
      </c>
      <c r="H21" s="84" t="s">
        <v>137</v>
      </c>
      <c r="I21" s="82">
        <v>2088000</v>
      </c>
      <c r="J21" s="114">
        <v>9</v>
      </c>
      <c r="K21" s="82">
        <f t="shared" si="0"/>
        <v>1566000</v>
      </c>
      <c r="L21" s="106" t="s">
        <v>517</v>
      </c>
      <c r="N21" s="113"/>
    </row>
    <row r="22" spans="2:14" ht="39.950000000000003" customHeight="1">
      <c r="B22" s="57">
        <v>10</v>
      </c>
      <c r="C22" s="84" t="s">
        <v>124</v>
      </c>
      <c r="D22" s="84" t="s">
        <v>138</v>
      </c>
      <c r="E22" s="84" t="s">
        <v>136</v>
      </c>
      <c r="F22" s="82">
        <v>25500</v>
      </c>
      <c r="G22" s="82">
        <v>306000</v>
      </c>
      <c r="H22" s="84" t="s">
        <v>137</v>
      </c>
      <c r="I22" s="82">
        <v>306000</v>
      </c>
      <c r="J22" s="114">
        <v>9</v>
      </c>
      <c r="K22" s="82">
        <f>+F22*J22</f>
        <v>229500</v>
      </c>
      <c r="L22" s="106" t="s">
        <v>517</v>
      </c>
      <c r="N22" s="113"/>
    </row>
    <row r="23" spans="2:14" ht="39.950000000000003" customHeight="1">
      <c r="B23" s="57">
        <v>11</v>
      </c>
      <c r="C23" s="84" t="s">
        <v>119</v>
      </c>
      <c r="D23" s="84" t="s">
        <v>490</v>
      </c>
      <c r="E23" s="84" t="s">
        <v>143</v>
      </c>
      <c r="F23" s="82">
        <v>40000</v>
      </c>
      <c r="G23" s="82">
        <v>556800</v>
      </c>
      <c r="H23" s="84" t="s">
        <v>137</v>
      </c>
      <c r="I23" s="82">
        <v>556800</v>
      </c>
      <c r="J23" s="114">
        <v>12</v>
      </c>
      <c r="K23" s="82">
        <f t="shared" si="0"/>
        <v>556800</v>
      </c>
      <c r="L23" s="105" t="s">
        <v>530</v>
      </c>
      <c r="N23" s="113"/>
    </row>
    <row r="24" spans="2:14">
      <c r="E24" s="86" t="s">
        <v>68</v>
      </c>
      <c r="F24" s="82">
        <f>SUM(F13:F23)</f>
        <v>4046453.0200000005</v>
      </c>
      <c r="G24" s="82">
        <f>SUM(G13:G23)</f>
        <v>56197026.2544</v>
      </c>
      <c r="H24" s="83"/>
      <c r="I24" s="82">
        <f>SUM(I13:I23)</f>
        <v>56197026.2544</v>
      </c>
      <c r="J24" s="97"/>
      <c r="K24" s="97">
        <f>SUM(K13:K23)</f>
        <v>53732526.038399994</v>
      </c>
      <c r="L24" s="115"/>
    </row>
  </sheetData>
  <sortState xmlns:xlrd2="http://schemas.microsoft.com/office/spreadsheetml/2017/richdata2" ref="C13:L23">
    <sortCondition ref="C13:C23"/>
  </sortState>
  <mergeCells count="7">
    <mergeCell ref="B9:L9"/>
    <mergeCell ref="B10:L10"/>
    <mergeCell ref="B3:L3"/>
    <mergeCell ref="B4:L4"/>
    <mergeCell ref="B5:L5"/>
    <mergeCell ref="B6:L6"/>
    <mergeCell ref="B7:L7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O29"/>
  <sheetViews>
    <sheetView topLeftCell="A12" zoomScale="92" zoomScaleNormal="92" workbookViewId="0">
      <selection activeCell="O25" sqref="O25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customWidth="1"/>
    <col min="8" max="8" width="17.42578125" customWidth="1"/>
    <col min="9" max="9" width="12" customWidth="1"/>
    <col min="10" max="10" width="17.140625" bestFit="1" customWidth="1"/>
    <col min="11" max="11" width="27.140625" customWidth="1"/>
    <col min="12" max="12" width="13.5703125" bestFit="1" customWidth="1"/>
    <col min="13" max="13" width="16" bestFit="1" customWidth="1"/>
    <col min="14" max="14" width="16.5703125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</row>
    <row r="3" spans="2:15">
      <c r="B3" s="137" t="s">
        <v>3</v>
      </c>
      <c r="C3" s="137"/>
      <c r="D3" s="137"/>
      <c r="E3" s="137"/>
      <c r="F3" s="137"/>
      <c r="G3" s="137"/>
      <c r="H3" s="137"/>
      <c r="I3" s="137"/>
      <c r="J3" s="137"/>
      <c r="K3" s="137"/>
    </row>
    <row r="4" spans="2:15">
      <c r="B4" s="137" t="s">
        <v>0</v>
      </c>
      <c r="C4" s="137"/>
      <c r="D4" s="137"/>
      <c r="E4" s="137"/>
      <c r="F4" s="137"/>
      <c r="G4" s="137"/>
      <c r="H4" s="137"/>
      <c r="I4" s="137"/>
      <c r="J4" s="137"/>
      <c r="K4" s="137"/>
    </row>
    <row r="5" spans="2:15">
      <c r="B5" s="137" t="s">
        <v>4</v>
      </c>
      <c r="C5" s="137"/>
      <c r="D5" s="137"/>
      <c r="E5" s="137"/>
      <c r="F5" s="137"/>
      <c r="G5" s="137"/>
      <c r="H5" s="137"/>
      <c r="I5" s="137"/>
      <c r="J5" s="137"/>
      <c r="K5" s="137"/>
    </row>
    <row r="6" spans="2:15">
      <c r="B6" s="137" t="s">
        <v>1</v>
      </c>
      <c r="C6" s="137"/>
      <c r="D6" s="137"/>
      <c r="E6" s="137"/>
      <c r="F6" s="137"/>
      <c r="G6" s="137"/>
      <c r="H6" s="137"/>
      <c r="I6" s="137"/>
      <c r="J6" s="137"/>
      <c r="K6" s="137"/>
    </row>
    <row r="7" spans="2:15">
      <c r="B7" s="137" t="s">
        <v>70</v>
      </c>
      <c r="C7" s="137"/>
      <c r="D7" s="137"/>
      <c r="E7" s="137"/>
      <c r="F7" s="137"/>
      <c r="G7" s="137"/>
      <c r="H7" s="137"/>
      <c r="I7" s="137"/>
      <c r="J7" s="137"/>
      <c r="K7" s="137"/>
    </row>
    <row r="8" spans="2:15">
      <c r="B8" s="16"/>
      <c r="C8" s="16"/>
      <c r="D8" s="16"/>
      <c r="E8" s="55"/>
      <c r="F8" s="55"/>
      <c r="G8" s="55"/>
      <c r="H8" s="55"/>
      <c r="I8" s="55"/>
      <c r="J8" s="55"/>
    </row>
    <row r="9" spans="2:15" ht="15.75">
      <c r="B9" s="136" t="s">
        <v>125</v>
      </c>
      <c r="C9" s="136"/>
      <c r="D9" s="136"/>
      <c r="E9" s="136"/>
      <c r="F9" s="136"/>
      <c r="G9" s="136"/>
      <c r="H9" s="136"/>
      <c r="I9" s="136"/>
      <c r="J9" s="136"/>
      <c r="K9" s="136"/>
    </row>
    <row r="10" spans="2:15" ht="15.75">
      <c r="B10" s="136" t="s">
        <v>492</v>
      </c>
      <c r="C10" s="136"/>
      <c r="D10" s="136"/>
      <c r="E10" s="136"/>
      <c r="F10" s="136"/>
      <c r="G10" s="136"/>
      <c r="H10" s="136"/>
      <c r="I10" s="136"/>
      <c r="J10" s="136"/>
      <c r="K10" s="136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529</v>
      </c>
      <c r="J12" s="56" t="s">
        <v>134</v>
      </c>
      <c r="K12" s="56" t="s">
        <v>518</v>
      </c>
    </row>
    <row r="13" spans="2:15" ht="39.950000000000003" customHeight="1">
      <c r="B13" s="57">
        <v>1</v>
      </c>
      <c r="C13" s="79" t="s">
        <v>89</v>
      </c>
      <c r="D13" s="80" t="s">
        <v>493</v>
      </c>
      <c r="E13" s="81" t="s">
        <v>494</v>
      </c>
      <c r="F13" s="82">
        <v>149599.14000000001</v>
      </c>
      <c r="G13" s="82">
        <v>2082420.0288</v>
      </c>
      <c r="H13" s="83" t="s">
        <v>169</v>
      </c>
      <c r="I13" s="121">
        <v>12</v>
      </c>
      <c r="J13" s="82">
        <f>+N13*I13</f>
        <v>5602800</v>
      </c>
      <c r="K13" s="105" t="s">
        <v>520</v>
      </c>
      <c r="L13" s="113"/>
      <c r="M13" s="169">
        <v>5602800</v>
      </c>
      <c r="N13" s="113">
        <f>+M13/12</f>
        <v>466900</v>
      </c>
      <c r="O13" s="113">
        <f t="shared" ref="O13:O23" si="0">+M13-J13</f>
        <v>0</v>
      </c>
    </row>
    <row r="14" spans="2:15" ht="39.950000000000003" customHeight="1">
      <c r="B14" s="57">
        <f>+B13+1</f>
        <v>2</v>
      </c>
      <c r="C14" s="84" t="s">
        <v>93</v>
      </c>
      <c r="D14" s="85" t="s">
        <v>495</v>
      </c>
      <c r="E14" s="81" t="s">
        <v>193</v>
      </c>
      <c r="F14" s="82">
        <v>14015.57</v>
      </c>
      <c r="G14" s="82">
        <v>195096.73439999999</v>
      </c>
      <c r="H14" s="83" t="s">
        <v>169</v>
      </c>
      <c r="I14" s="121">
        <v>12</v>
      </c>
      <c r="J14" s="82">
        <f t="shared" ref="J14:J25" si="1">+N14*I14</f>
        <v>800400</v>
      </c>
      <c r="K14" s="105" t="s">
        <v>520</v>
      </c>
      <c r="L14" s="113"/>
      <c r="M14" s="169">
        <v>800400</v>
      </c>
      <c r="N14" s="113">
        <f t="shared" ref="N14:N26" si="2">+M14/12</f>
        <v>66700</v>
      </c>
      <c r="O14" s="113">
        <f t="shared" si="0"/>
        <v>0</v>
      </c>
    </row>
    <row r="15" spans="2:15" ht="39.950000000000003" customHeight="1">
      <c r="B15" s="57">
        <f t="shared" ref="B15:B25" si="3">+B14+1</f>
        <v>3</v>
      </c>
      <c r="C15" s="84" t="s">
        <v>102</v>
      </c>
      <c r="D15" s="85" t="s">
        <v>496</v>
      </c>
      <c r="E15" s="86" t="s">
        <v>497</v>
      </c>
      <c r="F15" s="82">
        <v>60000</v>
      </c>
      <c r="G15" s="82">
        <v>835200</v>
      </c>
      <c r="H15" s="102" t="s">
        <v>169</v>
      </c>
      <c r="I15" s="121">
        <v>12</v>
      </c>
      <c r="J15" s="82">
        <f t="shared" si="1"/>
        <v>960480</v>
      </c>
      <c r="K15" s="105" t="s">
        <v>520</v>
      </c>
      <c r="L15" s="113"/>
      <c r="M15" s="169">
        <v>960480</v>
      </c>
      <c r="N15" s="113">
        <f t="shared" si="2"/>
        <v>80040</v>
      </c>
      <c r="O15" s="113">
        <f t="shared" si="0"/>
        <v>0</v>
      </c>
    </row>
    <row r="16" spans="2:15" ht="39.950000000000003" customHeight="1">
      <c r="B16" s="57">
        <f t="shared" si="3"/>
        <v>4</v>
      </c>
      <c r="C16" s="84" t="s">
        <v>105</v>
      </c>
      <c r="D16" s="80" t="s">
        <v>498</v>
      </c>
      <c r="E16" s="86" t="s">
        <v>204</v>
      </c>
      <c r="F16" s="82">
        <v>55000</v>
      </c>
      <c r="G16" s="82">
        <v>765600</v>
      </c>
      <c r="H16" s="83" t="s">
        <v>169</v>
      </c>
      <c r="I16" s="121">
        <v>12</v>
      </c>
      <c r="J16" s="82">
        <f t="shared" si="1"/>
        <v>880440</v>
      </c>
      <c r="K16" s="105" t="s">
        <v>520</v>
      </c>
      <c r="L16" s="113"/>
      <c r="M16" s="169">
        <v>880440</v>
      </c>
      <c r="N16" s="113">
        <f t="shared" si="2"/>
        <v>73370</v>
      </c>
      <c r="O16" s="113">
        <f t="shared" si="0"/>
        <v>0</v>
      </c>
    </row>
    <row r="17" spans="2:15" ht="39.950000000000003" customHeight="1">
      <c r="B17" s="57">
        <f t="shared" si="3"/>
        <v>5</v>
      </c>
      <c r="C17" s="84" t="s">
        <v>107</v>
      </c>
      <c r="D17" s="85" t="s">
        <v>499</v>
      </c>
      <c r="E17" s="86" t="s">
        <v>500</v>
      </c>
      <c r="F17" s="82">
        <v>47308</v>
      </c>
      <c r="G17" s="82">
        <v>658527.36</v>
      </c>
      <c r="H17" s="103" t="s">
        <v>169</v>
      </c>
      <c r="I17" s="121">
        <v>12</v>
      </c>
      <c r="J17" s="82">
        <f t="shared" si="1"/>
        <v>757307</v>
      </c>
      <c r="K17" s="105" t="s">
        <v>520</v>
      </c>
      <c r="L17" s="113"/>
      <c r="M17" s="169">
        <v>757307</v>
      </c>
      <c r="N17" s="113">
        <f t="shared" si="2"/>
        <v>63108.916666666664</v>
      </c>
      <c r="O17" s="113">
        <f t="shared" si="0"/>
        <v>0</v>
      </c>
    </row>
    <row r="18" spans="2:15" ht="39.950000000000003" customHeight="1">
      <c r="B18" s="57">
        <f t="shared" si="3"/>
        <v>6</v>
      </c>
      <c r="C18" s="84" t="s">
        <v>108</v>
      </c>
      <c r="D18" s="80" t="s">
        <v>501</v>
      </c>
      <c r="E18" s="86" t="s">
        <v>157</v>
      </c>
      <c r="F18" s="82">
        <v>20000</v>
      </c>
      <c r="G18" s="82">
        <v>278400</v>
      </c>
      <c r="H18" s="104" t="s">
        <v>169</v>
      </c>
      <c r="I18" s="121">
        <v>12</v>
      </c>
      <c r="J18" s="82">
        <f t="shared" si="1"/>
        <v>320160</v>
      </c>
      <c r="K18" s="105" t="s">
        <v>520</v>
      </c>
      <c r="L18" s="113"/>
      <c r="M18" s="169">
        <v>320160</v>
      </c>
      <c r="N18" s="113">
        <f t="shared" si="2"/>
        <v>26680</v>
      </c>
      <c r="O18" s="113">
        <f t="shared" si="0"/>
        <v>0</v>
      </c>
    </row>
    <row r="19" spans="2:15" ht="57" customHeight="1">
      <c r="B19" s="57">
        <f t="shared" si="3"/>
        <v>7</v>
      </c>
      <c r="C19" s="84" t="s">
        <v>110</v>
      </c>
      <c r="D19" s="80" t="s">
        <v>502</v>
      </c>
      <c r="E19" s="81" t="s">
        <v>379</v>
      </c>
      <c r="F19" s="82">
        <v>190000</v>
      </c>
      <c r="G19" s="82">
        <v>2644800</v>
      </c>
      <c r="H19" s="83" t="s">
        <v>169</v>
      </c>
      <c r="I19" s="121">
        <v>12</v>
      </c>
      <c r="J19" s="82">
        <f t="shared" si="1"/>
        <v>2644800</v>
      </c>
      <c r="K19" s="105" t="s">
        <v>519</v>
      </c>
      <c r="L19" s="113"/>
      <c r="M19" s="169">
        <v>2644800</v>
      </c>
      <c r="N19" s="113">
        <f t="shared" si="2"/>
        <v>220400</v>
      </c>
      <c r="O19" s="113">
        <f t="shared" si="0"/>
        <v>0</v>
      </c>
    </row>
    <row r="20" spans="2:15" ht="39.950000000000003" customHeight="1">
      <c r="B20" s="57">
        <f t="shared" si="3"/>
        <v>8</v>
      </c>
      <c r="C20" s="84" t="s">
        <v>112</v>
      </c>
      <c r="D20" s="80" t="s">
        <v>503</v>
      </c>
      <c r="E20" s="86" t="s">
        <v>504</v>
      </c>
      <c r="F20" s="82">
        <v>2500</v>
      </c>
      <c r="G20" s="82">
        <v>34800</v>
      </c>
      <c r="H20" s="83" t="s">
        <v>169</v>
      </c>
      <c r="I20" s="121">
        <v>11</v>
      </c>
      <c r="J20" s="82">
        <f t="shared" si="1"/>
        <v>29241.666666666668</v>
      </c>
      <c r="K20" s="119" t="s">
        <v>519</v>
      </c>
      <c r="L20" s="113"/>
      <c r="M20" s="169">
        <v>31900</v>
      </c>
      <c r="N20" s="113">
        <f t="shared" si="2"/>
        <v>2658.3333333333335</v>
      </c>
      <c r="O20" s="113">
        <f>+M20-J20</f>
        <v>2658.3333333333321</v>
      </c>
    </row>
    <row r="21" spans="2:15" ht="39.950000000000003" customHeight="1">
      <c r="B21" s="57">
        <f t="shared" si="3"/>
        <v>9</v>
      </c>
      <c r="C21" s="84" t="s">
        <v>112</v>
      </c>
      <c r="D21" s="80" t="s">
        <v>505</v>
      </c>
      <c r="E21" s="86" t="s">
        <v>506</v>
      </c>
      <c r="F21" s="123">
        <v>185255</v>
      </c>
      <c r="G21" s="82">
        <v>2578749.5999999996</v>
      </c>
      <c r="H21" s="83" t="s">
        <v>169</v>
      </c>
      <c r="I21" s="121">
        <v>12</v>
      </c>
      <c r="J21" s="82">
        <f t="shared" si="1"/>
        <v>2578749.5999999996</v>
      </c>
      <c r="K21" s="119" t="s">
        <v>519</v>
      </c>
      <c r="L21" s="113"/>
      <c r="M21" s="169">
        <v>2578749.5999999996</v>
      </c>
      <c r="N21" s="113">
        <f t="shared" si="2"/>
        <v>214895.79999999996</v>
      </c>
      <c r="O21" s="113">
        <f t="shared" ref="O21:O25" si="4">+M21-J21</f>
        <v>0</v>
      </c>
    </row>
    <row r="22" spans="2:15" ht="39.950000000000003" customHeight="1">
      <c r="B22" s="57">
        <f t="shared" si="3"/>
        <v>10</v>
      </c>
      <c r="C22" s="58" t="s">
        <v>113</v>
      </c>
      <c r="D22" s="62" t="s">
        <v>216</v>
      </c>
      <c r="E22" s="66" t="s">
        <v>150</v>
      </c>
      <c r="F22" s="59">
        <v>6328</v>
      </c>
      <c r="G22" s="59">
        <v>88085.759999999995</v>
      </c>
      <c r="H22" s="67" t="s">
        <v>169</v>
      </c>
      <c r="I22" s="121">
        <v>12</v>
      </c>
      <c r="J22" s="82">
        <f t="shared" si="1"/>
        <v>101299</v>
      </c>
      <c r="K22" s="124" t="s">
        <v>516</v>
      </c>
      <c r="L22" s="113"/>
      <c r="M22" s="169">
        <v>101299</v>
      </c>
      <c r="N22" s="113">
        <f t="shared" si="2"/>
        <v>8441.5833333333339</v>
      </c>
      <c r="O22" s="113">
        <f t="shared" si="4"/>
        <v>0</v>
      </c>
    </row>
    <row r="23" spans="2:15" ht="52.5" customHeight="1">
      <c r="B23" s="57">
        <f t="shared" si="3"/>
        <v>11</v>
      </c>
      <c r="C23" s="58" t="s">
        <v>113</v>
      </c>
      <c r="D23" s="125" t="s">
        <v>217</v>
      </c>
      <c r="E23" s="66" t="s">
        <v>150</v>
      </c>
      <c r="F23" s="76">
        <v>10884</v>
      </c>
      <c r="G23" s="59">
        <v>151505.28</v>
      </c>
      <c r="H23" s="67" t="s">
        <v>169</v>
      </c>
      <c r="I23" s="121">
        <v>12</v>
      </c>
      <c r="J23" s="82">
        <f t="shared" si="1"/>
        <v>174232</v>
      </c>
      <c r="K23" s="124" t="s">
        <v>516</v>
      </c>
      <c r="L23" s="113"/>
      <c r="M23" s="169">
        <v>174232</v>
      </c>
      <c r="N23" s="113">
        <f t="shared" si="2"/>
        <v>14519.333333333334</v>
      </c>
      <c r="O23" s="113">
        <f t="shared" si="4"/>
        <v>0</v>
      </c>
    </row>
    <row r="24" spans="2:15" ht="39.950000000000003" customHeight="1">
      <c r="B24" s="57">
        <f t="shared" si="3"/>
        <v>12</v>
      </c>
      <c r="C24" s="84" t="s">
        <v>115</v>
      </c>
      <c r="D24" s="80" t="s">
        <v>507</v>
      </c>
      <c r="E24" s="86" t="s">
        <v>197</v>
      </c>
      <c r="F24" s="82">
        <v>20000</v>
      </c>
      <c r="G24" s="82">
        <v>240000</v>
      </c>
      <c r="H24" s="102" t="s">
        <v>169</v>
      </c>
      <c r="I24" s="121">
        <v>11</v>
      </c>
      <c r="J24" s="82">
        <f t="shared" si="1"/>
        <v>220000</v>
      </c>
      <c r="K24" s="119" t="s">
        <v>519</v>
      </c>
      <c r="L24" s="113"/>
      <c r="M24" s="169">
        <v>240000</v>
      </c>
      <c r="N24" s="113">
        <f t="shared" si="2"/>
        <v>20000</v>
      </c>
      <c r="O24" s="113">
        <f t="shared" si="4"/>
        <v>20000</v>
      </c>
    </row>
    <row r="25" spans="2:15" ht="46.5" customHeight="1">
      <c r="B25" s="57">
        <f t="shared" si="3"/>
        <v>13</v>
      </c>
      <c r="C25" s="84" t="s">
        <v>116</v>
      </c>
      <c r="D25" s="80" t="s">
        <v>508</v>
      </c>
      <c r="E25" s="86" t="s">
        <v>509</v>
      </c>
      <c r="F25" s="82">
        <v>42500</v>
      </c>
      <c r="G25" s="82">
        <v>591600</v>
      </c>
      <c r="H25" s="102" t="s">
        <v>169</v>
      </c>
      <c r="I25" s="121">
        <v>12</v>
      </c>
      <c r="J25" s="82">
        <f t="shared" si="1"/>
        <v>591600</v>
      </c>
      <c r="K25" s="124" t="s">
        <v>516</v>
      </c>
      <c r="L25" s="113"/>
      <c r="M25" s="169">
        <v>591600</v>
      </c>
      <c r="N25" s="113">
        <f t="shared" si="2"/>
        <v>49300</v>
      </c>
      <c r="O25" s="113">
        <f t="shared" si="4"/>
        <v>0</v>
      </c>
    </row>
    <row r="26" spans="2:15">
      <c r="E26" s="86" t="s">
        <v>68</v>
      </c>
      <c r="F26" s="82">
        <f>SUM(F13:F25)</f>
        <v>803389.71</v>
      </c>
      <c r="G26" s="82">
        <f>SUM(G13:G25)</f>
        <v>11144784.7632</v>
      </c>
      <c r="H26" s="83"/>
      <c r="I26" s="120"/>
      <c r="J26" s="82">
        <f>SUM(J13:J25)</f>
        <v>15661509.266666666</v>
      </c>
      <c r="M26" s="169">
        <v>15699367.6</v>
      </c>
      <c r="N26" s="113">
        <f t="shared" si="2"/>
        <v>1308280.6333333333</v>
      </c>
    </row>
    <row r="27" spans="2:15">
      <c r="M27" s="113">
        <f>+M26-J26</f>
        <v>37858.333333333954</v>
      </c>
    </row>
    <row r="28" spans="2:15">
      <c r="J28" s="122"/>
    </row>
    <row r="29" spans="2:15">
      <c r="G29" s="113"/>
      <c r="J29" s="113"/>
      <c r="K29" s="113"/>
    </row>
  </sheetData>
  <autoFilter ref="B12:L26" xr:uid="{00000000-0001-0000-0200-000000000000}"/>
  <sortState xmlns:xlrd2="http://schemas.microsoft.com/office/spreadsheetml/2017/richdata2" ref="B13:K25">
    <sortCondition ref="C13:C25"/>
  </sortState>
  <mergeCells count="7">
    <mergeCell ref="B9:K9"/>
    <mergeCell ref="B10:K10"/>
    <mergeCell ref="B3:K3"/>
    <mergeCell ref="B4:K4"/>
    <mergeCell ref="B5:K5"/>
    <mergeCell ref="B6:K6"/>
    <mergeCell ref="B7:K7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3B945-EBA0-46B1-88E8-050BE06FEF2C}">
  <sheetPr>
    <pageSetUpPr fitToPage="1"/>
  </sheetPr>
  <dimension ref="B2:O16"/>
  <sheetViews>
    <sheetView zoomScale="90" zoomScaleNormal="90" workbookViewId="0">
      <selection activeCell="K13" sqref="K1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85546875" bestFit="1" customWidth="1"/>
    <col min="8" max="8" width="17.42578125" customWidth="1"/>
    <col min="9" max="9" width="13.85546875" bestFit="1" customWidth="1"/>
    <col min="10" max="11" width="13.85546875" customWidth="1"/>
    <col min="12" max="12" width="33" customWidth="1"/>
    <col min="15" max="15" width="16" customWidth="1"/>
  </cols>
  <sheetData>
    <row r="2" spans="2:15">
      <c r="B2" s="15"/>
      <c r="C2" s="15"/>
      <c r="D2" s="15"/>
      <c r="E2" s="55"/>
      <c r="F2" s="55"/>
      <c r="G2" s="55"/>
      <c r="H2" s="55"/>
      <c r="I2" s="55"/>
      <c r="J2" s="55"/>
      <c r="K2" s="55"/>
    </row>
    <row r="3" spans="2:15">
      <c r="B3" s="137" t="s">
        <v>3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</row>
    <row r="4" spans="2:15">
      <c r="B4" s="137" t="s">
        <v>0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</row>
    <row r="5" spans="2:15">
      <c r="B5" s="137" t="s">
        <v>4</v>
      </c>
      <c r="C5" s="137"/>
      <c r="D5" s="137"/>
      <c r="E5" s="137"/>
      <c r="F5" s="137"/>
      <c r="G5" s="137"/>
      <c r="H5" s="137"/>
      <c r="I5" s="137"/>
      <c r="J5" s="137"/>
      <c r="K5" s="137"/>
      <c r="L5" s="137"/>
    </row>
    <row r="6" spans="2:15">
      <c r="B6" s="137" t="s">
        <v>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</row>
    <row r="7" spans="2:15">
      <c r="B7" s="137" t="s">
        <v>70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</row>
    <row r="8" spans="2:15">
      <c r="B8" s="16"/>
      <c r="C8" s="16"/>
      <c r="D8" s="16"/>
      <c r="E8" s="55"/>
      <c r="F8" s="55"/>
      <c r="G8" s="55"/>
      <c r="H8" s="55"/>
      <c r="I8" s="55"/>
      <c r="J8" s="55"/>
      <c r="K8" s="55"/>
    </row>
    <row r="9" spans="2:15" ht="15.75">
      <c r="B9" s="136" t="s">
        <v>125</v>
      </c>
      <c r="C9" s="136"/>
      <c r="D9" s="136"/>
      <c r="E9" s="136"/>
      <c r="F9" s="136"/>
      <c r="G9" s="136"/>
      <c r="H9" s="136"/>
      <c r="I9" s="136"/>
      <c r="J9" s="136"/>
      <c r="K9" s="136"/>
      <c r="L9" s="136"/>
    </row>
    <row r="10" spans="2:15" ht="15.75">
      <c r="B10" s="136" t="s">
        <v>527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</row>
    <row r="12" spans="2:15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  <c r="J12" s="56" t="s">
        <v>523</v>
      </c>
      <c r="K12" s="56" t="s">
        <v>522</v>
      </c>
      <c r="L12" s="56" t="s">
        <v>518</v>
      </c>
    </row>
    <row r="13" spans="2:15" ht="39.950000000000003" customHeight="1">
      <c r="B13" s="57">
        <v>1</v>
      </c>
      <c r="C13" s="84" t="s">
        <v>96</v>
      </c>
      <c r="D13" s="84" t="s">
        <v>526</v>
      </c>
      <c r="E13" s="84" t="s">
        <v>279</v>
      </c>
      <c r="F13" s="82">
        <f>1295222.2*1.1</f>
        <v>1424744.4200000002</v>
      </c>
      <c r="G13" s="82">
        <f>+F13*1.16*12</f>
        <v>19832442.326400001</v>
      </c>
      <c r="H13" s="84" t="s">
        <v>233</v>
      </c>
      <c r="I13" s="82">
        <f>+G13*1.05</f>
        <v>20824064.44272</v>
      </c>
      <c r="J13" s="114">
        <v>12</v>
      </c>
      <c r="K13" s="82">
        <f>+J13*O13</f>
        <v>991622.1163199991</v>
      </c>
      <c r="L13" s="119" t="s">
        <v>528</v>
      </c>
      <c r="N13" s="82">
        <v>991622.1163199991</v>
      </c>
      <c r="O13" s="82">
        <f>+N13/12</f>
        <v>82635.176359999925</v>
      </c>
    </row>
    <row r="14" spans="2:15">
      <c r="E14" s="86" t="s">
        <v>68</v>
      </c>
      <c r="F14" s="82">
        <f>SUM(F13:F13)</f>
        <v>1424744.4200000002</v>
      </c>
      <c r="G14" s="82">
        <f>SUM(G13:G13)</f>
        <v>19832442.326400001</v>
      </c>
      <c r="H14" s="83"/>
      <c r="I14" s="82">
        <f>SUM(I13:I13)</f>
        <v>20824064.44272</v>
      </c>
      <c r="J14" s="97"/>
      <c r="K14" s="97">
        <f>SUM(K13:K13)</f>
        <v>991622.1163199991</v>
      </c>
      <c r="L14" s="115"/>
    </row>
    <row r="15" spans="2:15">
      <c r="K15" s="113"/>
    </row>
    <row r="16" spans="2:15">
      <c r="I16" s="113"/>
    </row>
  </sheetData>
  <mergeCells count="7">
    <mergeCell ref="B10:L10"/>
    <mergeCell ref="B3:L3"/>
    <mergeCell ref="B4:L4"/>
    <mergeCell ref="B5:L5"/>
    <mergeCell ref="B6:L6"/>
    <mergeCell ref="B7:L7"/>
    <mergeCell ref="B9:L9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I35"/>
  <sheetViews>
    <sheetView topLeftCell="B1" workbookViewId="0">
      <selection activeCell="B13" sqref="B13:B33"/>
    </sheetView>
  </sheetViews>
  <sheetFormatPr baseColWidth="10" defaultRowHeight="15"/>
  <cols>
    <col min="3" max="3" width="20.85546875" customWidth="1"/>
    <col min="4" max="4" width="41" customWidth="1"/>
    <col min="5" max="5" width="26.57031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37" t="s">
        <v>3</v>
      </c>
      <c r="C3" s="137"/>
      <c r="D3" s="137"/>
      <c r="E3" s="137"/>
      <c r="F3" s="137"/>
      <c r="G3" s="137"/>
      <c r="H3" s="137"/>
      <c r="I3" s="137"/>
    </row>
    <row r="4" spans="2:9">
      <c r="B4" s="137" t="s">
        <v>0</v>
      </c>
      <c r="C4" s="137"/>
      <c r="D4" s="137"/>
      <c r="E4" s="137"/>
      <c r="F4" s="137"/>
      <c r="G4" s="137"/>
      <c r="H4" s="137"/>
      <c r="I4" s="137"/>
    </row>
    <row r="5" spans="2:9">
      <c r="B5" s="137" t="s">
        <v>4</v>
      </c>
      <c r="C5" s="137"/>
      <c r="D5" s="137"/>
      <c r="E5" s="137"/>
      <c r="F5" s="137"/>
      <c r="G5" s="137"/>
      <c r="H5" s="137"/>
      <c r="I5" s="137"/>
    </row>
    <row r="6" spans="2:9">
      <c r="B6" s="137" t="s">
        <v>1</v>
      </c>
      <c r="C6" s="137"/>
      <c r="D6" s="137"/>
      <c r="E6" s="137"/>
      <c r="F6" s="137"/>
      <c r="G6" s="137"/>
      <c r="H6" s="137"/>
      <c r="I6" s="137"/>
    </row>
    <row r="7" spans="2:9">
      <c r="B7" s="137" t="s">
        <v>70</v>
      </c>
      <c r="C7" s="137"/>
      <c r="D7" s="137"/>
      <c r="E7" s="137"/>
      <c r="F7" s="137"/>
      <c r="G7" s="137"/>
      <c r="H7" s="137"/>
      <c r="I7" s="137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36" t="s">
        <v>125</v>
      </c>
      <c r="C9" s="136"/>
      <c r="D9" s="136"/>
      <c r="E9" s="136"/>
      <c r="F9" s="136"/>
      <c r="G9" s="136"/>
      <c r="H9" s="136"/>
      <c r="I9" s="136"/>
    </row>
    <row r="10" spans="2:9" ht="15.75">
      <c r="B10" s="136" t="s">
        <v>126</v>
      </c>
      <c r="C10" s="136"/>
      <c r="D10" s="136"/>
      <c r="E10" s="136"/>
      <c r="F10" s="136"/>
      <c r="G10" s="136"/>
      <c r="H10" s="136"/>
      <c r="I10" s="136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58" t="s">
        <v>94</v>
      </c>
      <c r="D13" s="58" t="s">
        <v>138</v>
      </c>
      <c r="E13" s="58" t="s">
        <v>139</v>
      </c>
      <c r="F13" s="59">
        <v>600000</v>
      </c>
      <c r="G13" s="59">
        <v>8352000</v>
      </c>
      <c r="H13" s="58" t="s">
        <v>137</v>
      </c>
      <c r="I13" s="59">
        <v>8352000</v>
      </c>
    </row>
    <row r="14" spans="2:9" ht="39.950000000000003" customHeight="1">
      <c r="B14" s="57">
        <v>2</v>
      </c>
      <c r="C14" s="58" t="s">
        <v>121</v>
      </c>
      <c r="D14" s="58" t="s">
        <v>140</v>
      </c>
      <c r="E14" s="58" t="s">
        <v>139</v>
      </c>
      <c r="F14" s="59">
        <v>130000</v>
      </c>
      <c r="G14" s="59">
        <v>1809599.9999999998</v>
      </c>
      <c r="H14" s="58" t="s">
        <v>137</v>
      </c>
      <c r="I14" s="59">
        <v>1809599.9999999998</v>
      </c>
    </row>
    <row r="15" spans="2:9" ht="39.950000000000003" customHeight="1">
      <c r="B15" s="57">
        <v>3</v>
      </c>
      <c r="C15" s="58" t="s">
        <v>102</v>
      </c>
      <c r="D15" s="58" t="s">
        <v>138</v>
      </c>
      <c r="E15" s="58" t="s">
        <v>141</v>
      </c>
      <c r="F15" s="59">
        <v>1500000</v>
      </c>
      <c r="G15" s="59">
        <v>20880000</v>
      </c>
      <c r="H15" s="58" t="s">
        <v>137</v>
      </c>
      <c r="I15" s="59">
        <v>20880000</v>
      </c>
    </row>
    <row r="16" spans="2:9" ht="39.950000000000003" customHeight="1">
      <c r="B16" s="57">
        <v>4</v>
      </c>
      <c r="C16" s="58" t="s">
        <v>102</v>
      </c>
      <c r="D16" s="58" t="s">
        <v>138</v>
      </c>
      <c r="E16" s="58" t="s">
        <v>142</v>
      </c>
      <c r="F16" s="59">
        <v>50000</v>
      </c>
      <c r="G16" s="59">
        <v>696000</v>
      </c>
      <c r="H16" s="58" t="s">
        <v>137</v>
      </c>
      <c r="I16" s="59">
        <v>696000</v>
      </c>
    </row>
    <row r="17" spans="2:9" ht="39.950000000000003" customHeight="1">
      <c r="B17" s="57">
        <v>5</v>
      </c>
      <c r="C17" s="58" t="s">
        <v>100</v>
      </c>
      <c r="D17" s="58" t="s">
        <v>140</v>
      </c>
      <c r="E17" s="58" t="s">
        <v>143</v>
      </c>
      <c r="F17" s="59">
        <v>950000</v>
      </c>
      <c r="G17" s="59">
        <v>13224000</v>
      </c>
      <c r="H17" s="58" t="s">
        <v>137</v>
      </c>
      <c r="I17" s="59">
        <v>13224000</v>
      </c>
    </row>
    <row r="18" spans="2:9" ht="39.950000000000003" customHeight="1">
      <c r="B18" s="57">
        <v>6</v>
      </c>
      <c r="C18" s="58" t="s">
        <v>103</v>
      </c>
      <c r="D18" s="58" t="s">
        <v>144</v>
      </c>
      <c r="E18" s="58" t="s">
        <v>143</v>
      </c>
      <c r="F18" s="59">
        <v>95000</v>
      </c>
      <c r="G18" s="59">
        <v>1322400</v>
      </c>
      <c r="H18" s="58" t="s">
        <v>137</v>
      </c>
      <c r="I18" s="59">
        <v>1322400</v>
      </c>
    </row>
    <row r="19" spans="2:9" ht="39.950000000000003" customHeight="1">
      <c r="B19" s="57">
        <v>7</v>
      </c>
      <c r="C19" s="58" t="s">
        <v>103</v>
      </c>
      <c r="D19" s="58" t="s">
        <v>145</v>
      </c>
      <c r="E19" s="58" t="s">
        <v>146</v>
      </c>
      <c r="F19" s="59">
        <v>156000</v>
      </c>
      <c r="G19" s="59">
        <v>2171520</v>
      </c>
      <c r="H19" s="58" t="s">
        <v>137</v>
      </c>
      <c r="I19" s="59">
        <v>2171520</v>
      </c>
    </row>
    <row r="20" spans="2:9" ht="39.950000000000003" customHeight="1">
      <c r="B20" s="57">
        <v>8</v>
      </c>
      <c r="C20" s="58" t="s">
        <v>96</v>
      </c>
      <c r="D20" s="58" t="s">
        <v>149</v>
      </c>
      <c r="E20" s="58" t="s">
        <v>139</v>
      </c>
      <c r="F20" s="59">
        <v>1684391.96</v>
      </c>
      <c r="G20" s="59">
        <v>23446736.083199997</v>
      </c>
      <c r="H20" s="58" t="s">
        <v>137</v>
      </c>
      <c r="I20" s="59">
        <v>23446736.083199997</v>
      </c>
    </row>
    <row r="21" spans="2:9" ht="39.950000000000003" customHeight="1">
      <c r="B21" s="57">
        <v>9</v>
      </c>
      <c r="C21" s="58" t="s">
        <v>107</v>
      </c>
      <c r="D21" s="58" t="s">
        <v>138</v>
      </c>
      <c r="E21" s="58" t="s">
        <v>150</v>
      </c>
      <c r="F21" s="59">
        <v>88000</v>
      </c>
      <c r="G21" s="59">
        <v>1224960</v>
      </c>
      <c r="H21" s="58" t="s">
        <v>137</v>
      </c>
      <c r="I21" s="59">
        <v>1224960</v>
      </c>
    </row>
    <row r="22" spans="2:9" ht="39.950000000000003" customHeight="1">
      <c r="B22" s="57">
        <v>10</v>
      </c>
      <c r="C22" s="58" t="s">
        <v>107</v>
      </c>
      <c r="D22" s="58" t="s">
        <v>138</v>
      </c>
      <c r="E22" s="58" t="s">
        <v>151</v>
      </c>
      <c r="F22" s="59">
        <v>200000</v>
      </c>
      <c r="G22" s="59">
        <v>2784000</v>
      </c>
      <c r="H22" s="58" t="s">
        <v>137</v>
      </c>
      <c r="I22" s="59">
        <v>2784000</v>
      </c>
    </row>
    <row r="23" spans="2:9" ht="39.950000000000003" customHeight="1">
      <c r="B23" s="57">
        <v>11</v>
      </c>
      <c r="C23" s="58" t="s">
        <v>107</v>
      </c>
      <c r="D23" s="58" t="s">
        <v>138</v>
      </c>
      <c r="E23" s="58" t="s">
        <v>152</v>
      </c>
      <c r="F23" s="59">
        <v>200000</v>
      </c>
      <c r="G23" s="59">
        <v>2784000</v>
      </c>
      <c r="H23" s="58" t="s">
        <v>137</v>
      </c>
      <c r="I23" s="59">
        <v>2784000</v>
      </c>
    </row>
    <row r="24" spans="2:9" ht="39.950000000000003" customHeight="1">
      <c r="B24" s="57">
        <v>12</v>
      </c>
      <c r="C24" s="58" t="s">
        <v>108</v>
      </c>
      <c r="D24" s="58" t="s">
        <v>138</v>
      </c>
      <c r="E24" s="58" t="s">
        <v>153</v>
      </c>
      <c r="F24" s="59">
        <v>50000</v>
      </c>
      <c r="G24" s="59">
        <v>696000</v>
      </c>
      <c r="H24" s="58" t="s">
        <v>137</v>
      </c>
      <c r="I24" s="59">
        <v>696000</v>
      </c>
    </row>
    <row r="25" spans="2:9" ht="39.950000000000003" customHeight="1">
      <c r="B25" s="57">
        <v>13</v>
      </c>
      <c r="C25" s="58" t="s">
        <v>108</v>
      </c>
      <c r="D25" s="58" t="s">
        <v>138</v>
      </c>
      <c r="E25" s="58" t="s">
        <v>154</v>
      </c>
      <c r="F25" s="59">
        <v>50000</v>
      </c>
      <c r="G25" s="59">
        <v>696000</v>
      </c>
      <c r="H25" s="58" t="s">
        <v>137</v>
      </c>
      <c r="I25" s="59">
        <v>696000</v>
      </c>
    </row>
    <row r="26" spans="2:9" ht="39.950000000000003" customHeight="1">
      <c r="B26" s="57">
        <v>14</v>
      </c>
      <c r="C26" s="58" t="s">
        <v>108</v>
      </c>
      <c r="D26" s="58" t="s">
        <v>138</v>
      </c>
      <c r="E26" s="58" t="s">
        <v>155</v>
      </c>
      <c r="F26" s="59">
        <v>35000</v>
      </c>
      <c r="G26" s="59">
        <v>487200</v>
      </c>
      <c r="H26" s="58" t="s">
        <v>137</v>
      </c>
      <c r="I26" s="59">
        <v>487200</v>
      </c>
    </row>
    <row r="27" spans="2:9" ht="39.950000000000003" customHeight="1">
      <c r="B27" s="57">
        <v>15</v>
      </c>
      <c r="C27" s="58" t="s">
        <v>108</v>
      </c>
      <c r="D27" s="58" t="s">
        <v>138</v>
      </c>
      <c r="E27" s="58" t="s">
        <v>156</v>
      </c>
      <c r="F27" s="59">
        <v>50000</v>
      </c>
      <c r="G27" s="59">
        <v>696000</v>
      </c>
      <c r="H27" s="58" t="s">
        <v>137</v>
      </c>
      <c r="I27" s="59">
        <v>696000</v>
      </c>
    </row>
    <row r="28" spans="2:9" ht="39.950000000000003" customHeight="1">
      <c r="B28" s="57">
        <v>16</v>
      </c>
      <c r="C28" s="58" t="s">
        <v>108</v>
      </c>
      <c r="D28" s="58" t="s">
        <v>138</v>
      </c>
      <c r="E28" s="58" t="s">
        <v>157</v>
      </c>
      <c r="F28" s="59">
        <v>30000</v>
      </c>
      <c r="G28" s="59">
        <v>417600</v>
      </c>
      <c r="H28" s="58" t="s">
        <v>137</v>
      </c>
      <c r="I28" s="59">
        <v>417600</v>
      </c>
    </row>
    <row r="29" spans="2:9" ht="39.950000000000003" customHeight="1">
      <c r="B29" s="57">
        <v>17</v>
      </c>
      <c r="C29" s="58" t="s">
        <v>111</v>
      </c>
      <c r="D29" s="58" t="s">
        <v>138</v>
      </c>
      <c r="E29" s="58" t="s">
        <v>158</v>
      </c>
      <c r="F29" s="59">
        <v>650000</v>
      </c>
      <c r="G29" s="59">
        <v>9048000</v>
      </c>
      <c r="H29" s="58" t="s">
        <v>137</v>
      </c>
      <c r="I29" s="59">
        <v>9048000</v>
      </c>
    </row>
    <row r="30" spans="2:9" ht="39.950000000000003" customHeight="1">
      <c r="B30" s="57">
        <v>18</v>
      </c>
      <c r="C30" s="58" t="s">
        <v>115</v>
      </c>
      <c r="D30" s="58" t="s">
        <v>159</v>
      </c>
      <c r="E30" s="58" t="s">
        <v>160</v>
      </c>
      <c r="F30" s="59">
        <v>35000</v>
      </c>
      <c r="G30" s="59">
        <v>487200</v>
      </c>
      <c r="H30" s="58" t="s">
        <v>137</v>
      </c>
      <c r="I30" s="59">
        <v>487200</v>
      </c>
    </row>
    <row r="31" spans="2:9" ht="39.950000000000003" customHeight="1">
      <c r="B31" s="57">
        <v>19</v>
      </c>
      <c r="C31" s="58" t="s">
        <v>115</v>
      </c>
      <c r="D31" s="58" t="s">
        <v>161</v>
      </c>
      <c r="E31" s="58" t="s">
        <v>162</v>
      </c>
      <c r="F31" s="59">
        <v>9000</v>
      </c>
      <c r="G31" s="59">
        <v>125280</v>
      </c>
      <c r="H31" s="58" t="s">
        <v>137</v>
      </c>
      <c r="I31" s="59">
        <v>125280</v>
      </c>
    </row>
    <row r="32" spans="2:9" ht="39.950000000000003" customHeight="1">
      <c r="B32" s="57">
        <v>20</v>
      </c>
      <c r="C32" s="58" t="s">
        <v>118</v>
      </c>
      <c r="D32" s="58" t="s">
        <v>138</v>
      </c>
      <c r="E32" s="58" t="s">
        <v>141</v>
      </c>
      <c r="F32" s="59">
        <v>269000</v>
      </c>
      <c r="G32" s="59">
        <v>3744480</v>
      </c>
      <c r="H32" s="58" t="s">
        <v>137</v>
      </c>
      <c r="I32" s="59">
        <v>3744480</v>
      </c>
    </row>
    <row r="33" spans="2:9" ht="39.950000000000003" customHeight="1">
      <c r="B33" s="57">
        <v>21</v>
      </c>
      <c r="C33" s="58" t="s">
        <v>119</v>
      </c>
      <c r="D33" s="58" t="s">
        <v>163</v>
      </c>
      <c r="E33" s="58" t="s">
        <v>164</v>
      </c>
      <c r="F33" s="59">
        <v>12000</v>
      </c>
      <c r="G33" s="59">
        <v>167040</v>
      </c>
      <c r="H33" s="58" t="s">
        <v>137</v>
      </c>
      <c r="I33" s="59">
        <v>167040</v>
      </c>
    </row>
    <row r="34" spans="2:9" ht="27.75" customHeight="1">
      <c r="E34" s="58" t="s">
        <v>165</v>
      </c>
      <c r="F34" s="60">
        <f>SUM(F13:F33)</f>
        <v>6843391.96</v>
      </c>
      <c r="G34" s="60">
        <f>SUM(G13:G33)</f>
        <v>95260016.083199993</v>
      </c>
      <c r="H34" s="58"/>
      <c r="I34" s="60">
        <f>SUM(I13:I33)</f>
        <v>95260016.083199993</v>
      </c>
    </row>
    <row r="35" spans="2:9" ht="24" customHeight="1"/>
  </sheetData>
  <autoFilter ref="B12:I34" xr:uid="{00000000-0001-0000-0300-000000000000}"/>
  <mergeCells count="7">
    <mergeCell ref="B10:I10"/>
    <mergeCell ref="B3:I3"/>
    <mergeCell ref="B4:I4"/>
    <mergeCell ref="B5:I5"/>
    <mergeCell ref="B6:I6"/>
    <mergeCell ref="B7:I7"/>
    <mergeCell ref="B9:I9"/>
  </mergeCells>
  <pageMargins left="0.7" right="0.7" top="0.75" bottom="0.75" header="0.3" footer="0.3"/>
  <pageSetup scale="5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J47"/>
  <sheetViews>
    <sheetView topLeftCell="A11" zoomScale="112" zoomScaleNormal="112" workbookViewId="0">
      <pane xSplit="1" ySplit="2" topLeftCell="B13" activePane="bottomRight" state="frozen"/>
      <selection activeCell="A11" sqref="A11"/>
      <selection pane="topRight" activeCell="B11" sqref="B11"/>
      <selection pane="bottomLeft" activeCell="A13" sqref="A13"/>
      <selection pane="bottomRight" activeCell="J15" sqref="J15"/>
    </sheetView>
  </sheetViews>
  <sheetFormatPr baseColWidth="10" defaultRowHeight="15"/>
  <cols>
    <col min="3" max="3" width="20.85546875" customWidth="1"/>
    <col min="4" max="4" width="41" customWidth="1"/>
    <col min="5" max="5" width="32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10">
      <c r="B2" s="15"/>
      <c r="C2" s="15"/>
      <c r="D2" s="15"/>
      <c r="E2" s="55"/>
      <c r="F2" s="55"/>
      <c r="G2" s="55"/>
      <c r="H2" s="55"/>
      <c r="I2" s="55"/>
    </row>
    <row r="3" spans="2:10">
      <c r="B3" s="137" t="s">
        <v>3</v>
      </c>
      <c r="C3" s="137"/>
      <c r="D3" s="137"/>
      <c r="E3" s="137"/>
      <c r="F3" s="137"/>
      <c r="G3" s="137"/>
      <c r="H3" s="137"/>
      <c r="I3" s="137"/>
    </row>
    <row r="4" spans="2:10">
      <c r="B4" s="137" t="s">
        <v>0</v>
      </c>
      <c r="C4" s="137"/>
      <c r="D4" s="137"/>
      <c r="E4" s="137"/>
      <c r="F4" s="137"/>
      <c r="G4" s="137"/>
      <c r="H4" s="137"/>
      <c r="I4" s="137"/>
    </row>
    <row r="5" spans="2:10">
      <c r="B5" s="137" t="s">
        <v>4</v>
      </c>
      <c r="C5" s="137"/>
      <c r="D5" s="137"/>
      <c r="E5" s="137"/>
      <c r="F5" s="137"/>
      <c r="G5" s="137"/>
      <c r="H5" s="137"/>
      <c r="I5" s="137"/>
    </row>
    <row r="6" spans="2:10">
      <c r="B6" s="137" t="s">
        <v>1</v>
      </c>
      <c r="C6" s="137"/>
      <c r="D6" s="137"/>
      <c r="E6" s="137"/>
      <c r="F6" s="137"/>
      <c r="G6" s="137"/>
      <c r="H6" s="137"/>
      <c r="I6" s="137"/>
    </row>
    <row r="7" spans="2:10">
      <c r="B7" s="137" t="s">
        <v>70</v>
      </c>
      <c r="C7" s="137"/>
      <c r="D7" s="137"/>
      <c r="E7" s="137"/>
      <c r="F7" s="137"/>
      <c r="G7" s="137"/>
      <c r="H7" s="137"/>
      <c r="I7" s="137"/>
    </row>
    <row r="8" spans="2:10">
      <c r="B8" s="16"/>
      <c r="C8" s="16"/>
      <c r="D8" s="16"/>
      <c r="E8" s="55"/>
      <c r="F8" s="55"/>
      <c r="G8" s="55"/>
      <c r="H8" s="55"/>
      <c r="I8" s="55"/>
    </row>
    <row r="9" spans="2:10" ht="15.75">
      <c r="B9" s="136" t="s">
        <v>125</v>
      </c>
      <c r="C9" s="136"/>
      <c r="D9" s="136"/>
      <c r="E9" s="136"/>
      <c r="F9" s="136"/>
      <c r="G9" s="136"/>
      <c r="H9" s="136"/>
      <c r="I9" s="136"/>
    </row>
    <row r="10" spans="2:10" ht="15.75">
      <c r="B10" s="136" t="s">
        <v>166</v>
      </c>
      <c r="C10" s="136"/>
      <c r="D10" s="136"/>
      <c r="E10" s="136"/>
      <c r="F10" s="136"/>
      <c r="G10" s="136"/>
      <c r="H10" s="136"/>
      <c r="I10" s="136"/>
    </row>
    <row r="12" spans="2:10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10" ht="39.950000000000003" customHeight="1">
      <c r="B13" s="57">
        <v>1</v>
      </c>
      <c r="C13" s="61" t="s">
        <v>89</v>
      </c>
      <c r="D13" s="62" t="s">
        <v>167</v>
      </c>
      <c r="E13" s="63" t="s">
        <v>168</v>
      </c>
      <c r="F13" s="59">
        <v>94630.5</v>
      </c>
      <c r="G13" s="59">
        <v>1317256.5599999998</v>
      </c>
      <c r="H13" s="64" t="s">
        <v>169</v>
      </c>
      <c r="I13" s="59">
        <v>1514846</v>
      </c>
      <c r="J13" s="113"/>
    </row>
    <row r="14" spans="2:10" ht="39.950000000000003" customHeight="1">
      <c r="B14" s="57">
        <v>2</v>
      </c>
      <c r="C14" s="61" t="s">
        <v>89</v>
      </c>
      <c r="D14" s="65" t="s">
        <v>170</v>
      </c>
      <c r="E14" s="63" t="s">
        <v>150</v>
      </c>
      <c r="F14" s="59">
        <v>75000</v>
      </c>
      <c r="G14" s="59">
        <v>900000</v>
      </c>
      <c r="H14" s="64" t="s">
        <v>169</v>
      </c>
      <c r="I14" s="59">
        <v>1035000</v>
      </c>
      <c r="J14" s="113"/>
    </row>
    <row r="15" spans="2:10" ht="39.950000000000003" customHeight="1">
      <c r="B15" s="57">
        <v>3</v>
      </c>
      <c r="C15" s="58" t="s">
        <v>94</v>
      </c>
      <c r="D15" s="65" t="s">
        <v>171</v>
      </c>
      <c r="E15" s="66" t="s">
        <v>172</v>
      </c>
      <c r="F15" s="59">
        <v>32031</v>
      </c>
      <c r="G15" s="59">
        <v>445871.51999999996</v>
      </c>
      <c r="H15" s="67" t="s">
        <v>169</v>
      </c>
      <c r="I15" s="59">
        <v>512753</v>
      </c>
      <c r="J15" s="113"/>
    </row>
    <row r="16" spans="2:10" ht="49.5" customHeight="1">
      <c r="B16" s="57">
        <v>4</v>
      </c>
      <c r="C16" s="58" t="s">
        <v>95</v>
      </c>
      <c r="D16" s="65" t="s">
        <v>173</v>
      </c>
      <c r="E16" s="63" t="s">
        <v>174</v>
      </c>
      <c r="F16" s="59">
        <v>62534</v>
      </c>
      <c r="G16" s="59">
        <v>810440.64</v>
      </c>
      <c r="H16" s="64" t="s">
        <v>169</v>
      </c>
      <c r="I16" s="59">
        <v>932007</v>
      </c>
      <c r="J16" s="113"/>
    </row>
    <row r="17" spans="2:10" ht="39.950000000000003" customHeight="1">
      <c r="B17" s="57">
        <v>5</v>
      </c>
      <c r="C17" s="58" t="s">
        <v>95</v>
      </c>
      <c r="D17" s="65" t="s">
        <v>175</v>
      </c>
      <c r="E17" s="63" t="s">
        <v>176</v>
      </c>
      <c r="F17" s="59">
        <v>42244</v>
      </c>
      <c r="G17" s="59">
        <v>588036.48</v>
      </c>
      <c r="H17" s="64" t="s">
        <v>169</v>
      </c>
      <c r="I17" s="59">
        <v>676242</v>
      </c>
      <c r="J17" s="113"/>
    </row>
    <row r="18" spans="2:10" ht="39.950000000000003" customHeight="1">
      <c r="B18" s="57">
        <v>6</v>
      </c>
      <c r="C18" s="58" t="s">
        <v>95</v>
      </c>
      <c r="D18" s="65" t="s">
        <v>177</v>
      </c>
      <c r="E18" s="63" t="s">
        <v>178</v>
      </c>
      <c r="F18" s="59">
        <v>89568.75</v>
      </c>
      <c r="G18" s="59">
        <v>1246797</v>
      </c>
      <c r="H18" s="64" t="s">
        <v>169</v>
      </c>
      <c r="I18" s="59">
        <v>1433817</v>
      </c>
      <c r="J18" s="113"/>
    </row>
    <row r="19" spans="2:10" ht="39.950000000000003" customHeight="1">
      <c r="B19" s="57">
        <v>7</v>
      </c>
      <c r="C19" s="58" t="s">
        <v>95</v>
      </c>
      <c r="D19" s="65" t="s">
        <v>179</v>
      </c>
      <c r="E19" s="68" t="s">
        <v>150</v>
      </c>
      <c r="F19" s="59">
        <v>26686</v>
      </c>
      <c r="G19" s="59">
        <v>371469.12</v>
      </c>
      <c r="H19" s="67" t="s">
        <v>169</v>
      </c>
      <c r="I19" s="59">
        <v>427190</v>
      </c>
      <c r="J19" s="113"/>
    </row>
    <row r="20" spans="2:10" ht="39.950000000000003" customHeight="1">
      <c r="B20" s="57">
        <v>8</v>
      </c>
      <c r="C20" s="58" t="s">
        <v>95</v>
      </c>
      <c r="D20" s="65" t="s">
        <v>180</v>
      </c>
      <c r="E20" s="63" t="s">
        <v>181</v>
      </c>
      <c r="F20" s="59">
        <v>26525.27</v>
      </c>
      <c r="G20" s="59">
        <v>369231.75839999999</v>
      </c>
      <c r="H20" s="64" t="s">
        <v>169</v>
      </c>
      <c r="I20" s="59">
        <v>424617</v>
      </c>
      <c r="J20" s="113"/>
    </row>
    <row r="21" spans="2:10" ht="39.950000000000003" customHeight="1">
      <c r="B21" s="57">
        <v>9</v>
      </c>
      <c r="C21" s="58" t="s">
        <v>98</v>
      </c>
      <c r="D21" s="62" t="s">
        <v>182</v>
      </c>
      <c r="E21" s="66" t="s">
        <v>183</v>
      </c>
      <c r="F21" s="59">
        <v>5000</v>
      </c>
      <c r="G21" s="59">
        <v>69600</v>
      </c>
      <c r="H21" s="69" t="s">
        <v>169</v>
      </c>
      <c r="I21" s="59">
        <v>80040</v>
      </c>
      <c r="J21" s="113"/>
    </row>
    <row r="22" spans="2:10" ht="39.950000000000003" customHeight="1">
      <c r="B22" s="57">
        <v>10</v>
      </c>
      <c r="C22" s="58" t="s">
        <v>99</v>
      </c>
      <c r="D22" s="62" t="s">
        <v>184</v>
      </c>
      <c r="E22" s="66" t="s">
        <v>185</v>
      </c>
      <c r="F22" s="70">
        <v>16060</v>
      </c>
      <c r="G22" s="59">
        <v>223555.19999999998</v>
      </c>
      <c r="H22" s="71" t="s">
        <v>169</v>
      </c>
      <c r="I22" s="59">
        <v>257089</v>
      </c>
      <c r="J22" s="113"/>
    </row>
    <row r="23" spans="2:10" ht="39.950000000000003" customHeight="1">
      <c r="B23" s="57">
        <v>11</v>
      </c>
      <c r="C23" s="58" t="s">
        <v>100</v>
      </c>
      <c r="D23" s="62" t="s">
        <v>186</v>
      </c>
      <c r="E23" s="66" t="s">
        <v>187</v>
      </c>
      <c r="F23" s="59">
        <v>2500</v>
      </c>
      <c r="G23" s="59">
        <v>34800</v>
      </c>
      <c r="H23" s="64" t="s">
        <v>169</v>
      </c>
      <c r="I23" s="59">
        <v>40020</v>
      </c>
      <c r="J23" s="113"/>
    </row>
    <row r="24" spans="2:10" ht="39.950000000000003" customHeight="1">
      <c r="B24" s="57">
        <v>12</v>
      </c>
      <c r="C24" s="58" t="s">
        <v>100</v>
      </c>
      <c r="D24" s="62" t="s">
        <v>188</v>
      </c>
      <c r="E24" s="66" t="s">
        <v>189</v>
      </c>
      <c r="F24" s="59">
        <v>960.3</v>
      </c>
      <c r="G24" s="59">
        <v>13367.375999999997</v>
      </c>
      <c r="H24" s="64" t="s">
        <v>169</v>
      </c>
      <c r="I24" s="59">
        <v>15373</v>
      </c>
      <c r="J24" s="113"/>
    </row>
    <row r="25" spans="2:10" ht="39.950000000000003" customHeight="1">
      <c r="B25" s="57">
        <v>13</v>
      </c>
      <c r="C25" s="58" t="s">
        <v>100</v>
      </c>
      <c r="D25" s="62" t="s">
        <v>190</v>
      </c>
      <c r="E25" s="66" t="s">
        <v>191</v>
      </c>
      <c r="F25" s="59">
        <v>4256</v>
      </c>
      <c r="G25" s="59">
        <v>59243.519999999997</v>
      </c>
      <c r="H25" s="71" t="s">
        <v>169</v>
      </c>
      <c r="I25" s="59">
        <v>68131</v>
      </c>
      <c r="J25" s="113"/>
    </row>
    <row r="26" spans="2:10" ht="39.950000000000003" customHeight="1">
      <c r="B26" s="57">
        <v>14</v>
      </c>
      <c r="C26" s="58" t="s">
        <v>100</v>
      </c>
      <c r="D26" s="62" t="s">
        <v>192</v>
      </c>
      <c r="E26" s="66" t="s">
        <v>193</v>
      </c>
      <c r="F26" s="59">
        <v>8730.2999999999993</v>
      </c>
      <c r="G26" s="59">
        <v>121525.77599999998</v>
      </c>
      <c r="H26" s="64" t="s">
        <v>169</v>
      </c>
      <c r="I26" s="59">
        <v>139755</v>
      </c>
      <c r="J26" s="113"/>
    </row>
    <row r="27" spans="2:10" ht="56.25" customHeight="1">
      <c r="B27" s="57">
        <v>15</v>
      </c>
      <c r="C27" s="58" t="s">
        <v>107</v>
      </c>
      <c r="D27" s="72" t="s">
        <v>194</v>
      </c>
      <c r="E27" s="66" t="s">
        <v>195</v>
      </c>
      <c r="F27" s="59">
        <v>76000</v>
      </c>
      <c r="G27" s="59">
        <v>1057920</v>
      </c>
      <c r="H27" s="73" t="s">
        <v>169</v>
      </c>
      <c r="I27" s="59">
        <v>1216608</v>
      </c>
      <c r="J27" s="113"/>
    </row>
    <row r="28" spans="2:10" ht="39.950000000000003" customHeight="1">
      <c r="B28" s="57">
        <v>16</v>
      </c>
      <c r="C28" s="58" t="s">
        <v>107</v>
      </c>
      <c r="D28" s="62" t="s">
        <v>196</v>
      </c>
      <c r="E28" s="66" t="s">
        <v>197</v>
      </c>
      <c r="F28" s="59">
        <v>25500</v>
      </c>
      <c r="G28" s="59">
        <v>306000</v>
      </c>
      <c r="H28" s="64" t="s">
        <v>169</v>
      </c>
      <c r="I28" s="59">
        <v>351900</v>
      </c>
      <c r="J28" s="113"/>
    </row>
    <row r="29" spans="2:10" ht="39.950000000000003" customHeight="1">
      <c r="B29" s="57">
        <v>17</v>
      </c>
      <c r="C29" s="58" t="s">
        <v>107</v>
      </c>
      <c r="D29" s="62" t="s">
        <v>198</v>
      </c>
      <c r="E29" s="66" t="s">
        <v>139</v>
      </c>
      <c r="F29" s="59">
        <v>6500</v>
      </c>
      <c r="G29" s="59">
        <v>78000</v>
      </c>
      <c r="H29" s="64" t="s">
        <v>169</v>
      </c>
      <c r="I29" s="59">
        <v>89700</v>
      </c>
      <c r="J29" s="113"/>
    </row>
    <row r="30" spans="2:10" ht="39.950000000000003" customHeight="1">
      <c r="B30" s="57">
        <v>18</v>
      </c>
      <c r="C30" s="58" t="s">
        <v>108</v>
      </c>
      <c r="D30" s="62" t="s">
        <v>199</v>
      </c>
      <c r="E30" s="66" t="s">
        <v>200</v>
      </c>
      <c r="F30" s="59">
        <v>23266.61</v>
      </c>
      <c r="G30" s="59">
        <v>323871.21119999996</v>
      </c>
      <c r="H30" s="74" t="s">
        <v>169</v>
      </c>
      <c r="I30" s="59">
        <v>372452</v>
      </c>
      <c r="J30" s="113"/>
    </row>
    <row r="31" spans="2:10" ht="39.950000000000003" customHeight="1">
      <c r="B31" s="57">
        <v>19</v>
      </c>
      <c r="C31" s="58" t="s">
        <v>108</v>
      </c>
      <c r="D31" s="62" t="s">
        <v>201</v>
      </c>
      <c r="E31" s="66" t="s">
        <v>202</v>
      </c>
      <c r="F31" s="59">
        <v>62862.42</v>
      </c>
      <c r="G31" s="59">
        <v>875044.88639999996</v>
      </c>
      <c r="H31" s="74" t="s">
        <v>169</v>
      </c>
      <c r="I31" s="59">
        <v>1006302</v>
      </c>
      <c r="J31" s="113"/>
    </row>
    <row r="32" spans="2:10" ht="39.950000000000003" customHeight="1">
      <c r="B32" s="57">
        <v>20</v>
      </c>
      <c r="C32" s="58" t="s">
        <v>109</v>
      </c>
      <c r="D32" s="62" t="s">
        <v>203</v>
      </c>
      <c r="E32" s="66" t="s">
        <v>204</v>
      </c>
      <c r="F32" s="59">
        <v>22435.88</v>
      </c>
      <c r="G32" s="59">
        <v>312307.44959999999</v>
      </c>
      <c r="H32" s="74" t="s">
        <v>169</v>
      </c>
      <c r="I32" s="59">
        <v>359154</v>
      </c>
      <c r="J32" s="113"/>
    </row>
    <row r="33" spans="2:10" ht="39.950000000000003" customHeight="1">
      <c r="B33" s="57">
        <v>21</v>
      </c>
      <c r="C33" s="58" t="s">
        <v>112</v>
      </c>
      <c r="D33" s="62" t="s">
        <v>205</v>
      </c>
      <c r="E33" s="66" t="s">
        <v>206</v>
      </c>
      <c r="F33" s="59">
        <v>125000</v>
      </c>
      <c r="G33" s="59">
        <v>1739999.9999999998</v>
      </c>
      <c r="H33" s="64" t="s">
        <v>169</v>
      </c>
      <c r="I33" s="59">
        <v>2001000</v>
      </c>
      <c r="J33" s="113"/>
    </row>
    <row r="34" spans="2:10" ht="39.950000000000003" customHeight="1">
      <c r="B34" s="57">
        <v>22</v>
      </c>
      <c r="C34" s="58" t="s">
        <v>113</v>
      </c>
      <c r="D34" s="62" t="s">
        <v>207</v>
      </c>
      <c r="E34" s="66" t="s">
        <v>208</v>
      </c>
      <c r="F34" s="59">
        <v>369400</v>
      </c>
      <c r="G34" s="59">
        <v>5142048</v>
      </c>
      <c r="H34" s="71" t="s">
        <v>169</v>
      </c>
      <c r="I34" s="59">
        <v>5913356</v>
      </c>
      <c r="J34" s="113"/>
    </row>
    <row r="35" spans="2:10" ht="39.950000000000003" customHeight="1">
      <c r="B35" s="57">
        <v>23</v>
      </c>
      <c r="C35" s="58" t="s">
        <v>113</v>
      </c>
      <c r="D35" s="62" t="s">
        <v>209</v>
      </c>
      <c r="E35" s="66" t="s">
        <v>210</v>
      </c>
      <c r="F35" s="59">
        <v>4406</v>
      </c>
      <c r="G35" s="59">
        <v>61331.519999999997</v>
      </c>
      <c r="H35" s="75" t="s">
        <v>169</v>
      </c>
      <c r="I35" s="59">
        <v>70532</v>
      </c>
      <c r="J35" s="113"/>
    </row>
    <row r="36" spans="2:10" ht="39.950000000000003" customHeight="1">
      <c r="B36" s="57">
        <v>24</v>
      </c>
      <c r="C36" s="58" t="s">
        <v>113</v>
      </c>
      <c r="D36" s="62" t="s">
        <v>211</v>
      </c>
      <c r="E36" s="66" t="s">
        <v>212</v>
      </c>
      <c r="F36" s="59">
        <v>31329</v>
      </c>
      <c r="G36" s="59">
        <v>436099.68</v>
      </c>
      <c r="H36" s="71" t="s">
        <v>169</v>
      </c>
      <c r="I36" s="59">
        <v>501515</v>
      </c>
      <c r="J36" s="113"/>
    </row>
    <row r="37" spans="2:10" ht="39.950000000000003" customHeight="1">
      <c r="B37" s="57">
        <v>25</v>
      </c>
      <c r="C37" s="58" t="s">
        <v>113</v>
      </c>
      <c r="D37" s="62" t="s">
        <v>213</v>
      </c>
      <c r="E37" s="66" t="s">
        <v>214</v>
      </c>
      <c r="F37" s="59">
        <v>43890</v>
      </c>
      <c r="G37" s="59">
        <v>568814.4</v>
      </c>
      <c r="H37" s="71" t="s">
        <v>169</v>
      </c>
      <c r="I37" s="59">
        <v>654137</v>
      </c>
      <c r="J37" s="113"/>
    </row>
    <row r="38" spans="2:10" ht="38.25">
      <c r="B38" s="57">
        <v>26</v>
      </c>
      <c r="C38" s="58" t="s">
        <v>113</v>
      </c>
      <c r="D38" s="62" t="s">
        <v>215</v>
      </c>
      <c r="E38" s="66" t="s">
        <v>193</v>
      </c>
      <c r="F38" s="59">
        <v>39900</v>
      </c>
      <c r="G38" s="59">
        <v>517104.00000000006</v>
      </c>
      <c r="H38" s="71" t="s">
        <v>169</v>
      </c>
      <c r="I38" s="59">
        <v>594670</v>
      </c>
      <c r="J38" s="113"/>
    </row>
    <row r="39" spans="2:10" ht="38.25">
      <c r="B39" s="57">
        <v>27</v>
      </c>
      <c r="C39" s="58" t="s">
        <v>113</v>
      </c>
      <c r="D39" s="62" t="s">
        <v>218</v>
      </c>
      <c r="E39" s="66" t="s">
        <v>219</v>
      </c>
      <c r="F39" s="59">
        <v>44708.09</v>
      </c>
      <c r="G39" s="59">
        <v>622336.61279999989</v>
      </c>
      <c r="H39" s="67" t="s">
        <v>169</v>
      </c>
      <c r="I39" s="59">
        <v>715688</v>
      </c>
      <c r="J39" s="113"/>
    </row>
    <row r="40" spans="2:10" ht="30.75" customHeight="1">
      <c r="B40" s="57">
        <v>28</v>
      </c>
      <c r="C40" s="58" t="s">
        <v>115</v>
      </c>
      <c r="D40" s="62" t="s">
        <v>220</v>
      </c>
      <c r="E40" s="66" t="s">
        <v>221</v>
      </c>
      <c r="F40" s="59">
        <v>5076.04</v>
      </c>
      <c r="G40" s="59">
        <v>70658.476799999989</v>
      </c>
      <c r="H40" s="67" t="s">
        <v>169</v>
      </c>
      <c r="I40" s="59">
        <v>81258</v>
      </c>
      <c r="J40" s="113"/>
    </row>
    <row r="41" spans="2:10" ht="33" customHeight="1">
      <c r="B41" s="57">
        <v>29</v>
      </c>
      <c r="C41" s="58" t="s">
        <v>116</v>
      </c>
      <c r="D41" s="62" t="s">
        <v>222</v>
      </c>
      <c r="E41" s="66" t="s">
        <v>193</v>
      </c>
      <c r="F41" s="59">
        <v>123578</v>
      </c>
      <c r="G41" s="59">
        <v>1720205.7599999998</v>
      </c>
      <c r="H41" s="67" t="s">
        <v>169</v>
      </c>
      <c r="I41" s="59">
        <v>1978237</v>
      </c>
      <c r="J41" s="113"/>
    </row>
    <row r="42" spans="2:10" ht="29.25" customHeight="1">
      <c r="B42" s="57">
        <v>30</v>
      </c>
      <c r="C42" s="58" t="s">
        <v>117</v>
      </c>
      <c r="D42" s="77" t="s">
        <v>223</v>
      </c>
      <c r="E42" s="66" t="s">
        <v>224</v>
      </c>
      <c r="F42" s="59">
        <v>20000</v>
      </c>
      <c r="G42" s="59">
        <v>278400</v>
      </c>
      <c r="H42" s="78" t="s">
        <v>169</v>
      </c>
      <c r="I42" s="59">
        <v>320160</v>
      </c>
      <c r="J42" s="113"/>
    </row>
    <row r="43" spans="2:10" ht="40.5" customHeight="1">
      <c r="B43" s="57">
        <v>31</v>
      </c>
      <c r="C43" s="58" t="s">
        <v>117</v>
      </c>
      <c r="D43" s="77" t="s">
        <v>225</v>
      </c>
      <c r="E43" s="66" t="s">
        <v>193</v>
      </c>
      <c r="F43" s="59">
        <v>40318.14</v>
      </c>
      <c r="G43" s="59">
        <v>561228.50879999995</v>
      </c>
      <c r="H43" s="78" t="s">
        <v>169</v>
      </c>
      <c r="I43" s="59">
        <v>645413</v>
      </c>
      <c r="J43" s="113"/>
    </row>
    <row r="44" spans="2:10" ht="38.25">
      <c r="B44" s="57">
        <v>32</v>
      </c>
      <c r="C44" s="58" t="s">
        <v>117</v>
      </c>
      <c r="D44" s="77" t="s">
        <v>226</v>
      </c>
      <c r="E44" s="66" t="s">
        <v>193</v>
      </c>
      <c r="F44" s="59">
        <v>95000</v>
      </c>
      <c r="G44" s="59">
        <v>1322400</v>
      </c>
      <c r="H44" s="78" t="s">
        <v>169</v>
      </c>
      <c r="I44" s="59">
        <v>1520760</v>
      </c>
      <c r="J44" s="113"/>
    </row>
    <row r="45" spans="2:10" ht="54.75" customHeight="1">
      <c r="B45" s="57">
        <v>33</v>
      </c>
      <c r="C45" s="58" t="s">
        <v>117</v>
      </c>
      <c r="D45" s="77" t="s">
        <v>227</v>
      </c>
      <c r="E45" s="66" t="s">
        <v>193</v>
      </c>
      <c r="F45" s="59">
        <v>389436</v>
      </c>
      <c r="G45" s="59">
        <v>5420949.1199999992</v>
      </c>
      <c r="H45" s="78" t="s">
        <v>169</v>
      </c>
      <c r="I45" s="59">
        <v>6234092</v>
      </c>
      <c r="J45" s="113"/>
    </row>
    <row r="46" spans="2:10" ht="28.5" customHeight="1">
      <c r="B46" s="57">
        <v>34</v>
      </c>
      <c r="C46" s="58" t="s">
        <v>117</v>
      </c>
      <c r="D46" s="62" t="s">
        <v>228</v>
      </c>
      <c r="E46" s="66" t="s">
        <v>229</v>
      </c>
      <c r="F46" s="59">
        <v>3545</v>
      </c>
      <c r="G46" s="59">
        <v>49346.399999999994</v>
      </c>
      <c r="H46" s="78" t="s">
        <v>169</v>
      </c>
      <c r="I46" s="59">
        <v>56749</v>
      </c>
      <c r="J46" s="113"/>
    </row>
    <row r="47" spans="2:10">
      <c r="E47" s="58" t="s">
        <v>165</v>
      </c>
      <c r="F47" s="60">
        <f>SUM(F13:F46)</f>
        <v>2038877.3</v>
      </c>
      <c r="G47" s="60">
        <f>SUM(G13:G46)</f>
        <v>28035260.975999989</v>
      </c>
      <c r="H47" s="58"/>
      <c r="I47" s="60">
        <f>SUM(I13:I46)</f>
        <v>32240563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rintOptions horizontalCentered="1"/>
  <pageMargins left="0.23622047244094491" right="0.23622047244094491" top="0.74803149606299213" bottom="0.39370078740157483" header="0.31496062992125984" footer="0.31496062992125984"/>
  <pageSetup scale="59" fitToHeight="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I170"/>
  <sheetViews>
    <sheetView topLeftCell="A161" zoomScale="112" zoomScaleNormal="112" workbookViewId="0">
      <selection activeCell="G170" sqref="G170"/>
    </sheetView>
  </sheetViews>
  <sheetFormatPr baseColWidth="10" defaultRowHeight="15"/>
  <cols>
    <col min="3" max="3" width="20.85546875" customWidth="1"/>
    <col min="4" max="4" width="41" customWidth="1"/>
    <col min="5" max="5" width="29.140625" customWidth="1"/>
    <col min="6" max="6" width="20.28515625" customWidth="1"/>
    <col min="7" max="7" width="13.7109375" bestFit="1" customWidth="1"/>
    <col min="8" max="8" width="17.42578125" customWidth="1"/>
    <col min="9" max="9" width="13.7109375" bestFit="1" customWidth="1"/>
  </cols>
  <sheetData>
    <row r="2" spans="2:9">
      <c r="B2" s="15"/>
      <c r="C2" s="15"/>
      <c r="D2" s="15"/>
      <c r="E2" s="55"/>
      <c r="F2" s="55"/>
      <c r="G2" s="55"/>
      <c r="H2" s="55"/>
      <c r="I2" s="55"/>
    </row>
    <row r="3" spans="2:9">
      <c r="B3" s="137" t="s">
        <v>3</v>
      </c>
      <c r="C3" s="137"/>
      <c r="D3" s="137"/>
      <c r="E3" s="137"/>
      <c r="F3" s="137"/>
      <c r="G3" s="137"/>
      <c r="H3" s="137"/>
      <c r="I3" s="137"/>
    </row>
    <row r="4" spans="2:9">
      <c r="B4" s="137" t="s">
        <v>0</v>
      </c>
      <c r="C4" s="137"/>
      <c r="D4" s="137"/>
      <c r="E4" s="137"/>
      <c r="F4" s="137"/>
      <c r="G4" s="137"/>
      <c r="H4" s="137"/>
      <c r="I4" s="137"/>
    </row>
    <row r="5" spans="2:9">
      <c r="B5" s="137" t="s">
        <v>4</v>
      </c>
      <c r="C5" s="137"/>
      <c r="D5" s="137"/>
      <c r="E5" s="137"/>
      <c r="F5" s="137"/>
      <c r="G5" s="137"/>
      <c r="H5" s="137"/>
      <c r="I5" s="137"/>
    </row>
    <row r="6" spans="2:9">
      <c r="B6" s="137" t="s">
        <v>1</v>
      </c>
      <c r="C6" s="137"/>
      <c r="D6" s="137"/>
      <c r="E6" s="137"/>
      <c r="F6" s="137"/>
      <c r="G6" s="137"/>
      <c r="H6" s="137"/>
      <c r="I6" s="137"/>
    </row>
    <row r="7" spans="2:9">
      <c r="B7" s="137" t="s">
        <v>70</v>
      </c>
      <c r="C7" s="137"/>
      <c r="D7" s="137"/>
      <c r="E7" s="137"/>
      <c r="F7" s="137"/>
      <c r="G7" s="137"/>
      <c r="H7" s="137"/>
      <c r="I7" s="137"/>
    </row>
    <row r="8" spans="2:9">
      <c r="B8" s="16"/>
      <c r="C8" s="16"/>
      <c r="D8" s="16"/>
      <c r="E8" s="55"/>
      <c r="F8" s="55"/>
      <c r="G8" s="55"/>
      <c r="H8" s="55"/>
      <c r="I8" s="55"/>
    </row>
    <row r="9" spans="2:9" ht="15.75">
      <c r="B9" s="136" t="s">
        <v>125</v>
      </c>
      <c r="C9" s="136"/>
      <c r="D9" s="136"/>
      <c r="E9" s="136"/>
      <c r="F9" s="136"/>
      <c r="G9" s="136"/>
      <c r="H9" s="136"/>
      <c r="I9" s="136"/>
    </row>
    <row r="10" spans="2:9" ht="15.75">
      <c r="B10" s="136" t="s">
        <v>230</v>
      </c>
      <c r="C10" s="136"/>
      <c r="D10" s="136"/>
      <c r="E10" s="136"/>
      <c r="F10" s="136"/>
      <c r="G10" s="136"/>
      <c r="H10" s="136"/>
      <c r="I10" s="136"/>
    </row>
    <row r="12" spans="2:9" ht="38.25">
      <c r="B12" s="56" t="s">
        <v>127</v>
      </c>
      <c r="C12" s="56" t="s">
        <v>128</v>
      </c>
      <c r="D12" s="56" t="s">
        <v>129</v>
      </c>
      <c r="E12" s="56" t="s">
        <v>130</v>
      </c>
      <c r="F12" s="56" t="s">
        <v>131</v>
      </c>
      <c r="G12" s="56" t="s">
        <v>132</v>
      </c>
      <c r="H12" s="56" t="s">
        <v>133</v>
      </c>
      <c r="I12" s="56" t="s">
        <v>134</v>
      </c>
    </row>
    <row r="13" spans="2:9" ht="39.950000000000003" customHeight="1">
      <c r="B13" s="57">
        <v>1</v>
      </c>
      <c r="C13" s="79" t="s">
        <v>89</v>
      </c>
      <c r="D13" s="80" t="s">
        <v>231</v>
      </c>
      <c r="E13" s="81" t="s">
        <v>232</v>
      </c>
      <c r="F13" s="82">
        <v>58610</v>
      </c>
      <c r="G13" s="82">
        <v>815851.2</v>
      </c>
      <c r="H13" s="83" t="s">
        <v>233</v>
      </c>
      <c r="I13" s="82">
        <v>897437</v>
      </c>
    </row>
    <row r="14" spans="2:9" ht="51.75" customHeight="1">
      <c r="B14" s="57">
        <v>2</v>
      </c>
      <c r="C14" s="79" t="s">
        <v>89</v>
      </c>
      <c r="D14" s="80" t="s">
        <v>234</v>
      </c>
      <c r="E14" s="81" t="s">
        <v>235</v>
      </c>
      <c r="F14" s="82">
        <v>581389.25</v>
      </c>
      <c r="G14" s="82">
        <v>8092938.3599999994</v>
      </c>
      <c r="H14" s="83" t="s">
        <v>233</v>
      </c>
      <c r="I14" s="82">
        <v>8902233</v>
      </c>
    </row>
    <row r="15" spans="2:9" ht="39.950000000000003" customHeight="1">
      <c r="B15" s="57">
        <v>3</v>
      </c>
      <c r="C15" s="84" t="s">
        <v>92</v>
      </c>
      <c r="D15" s="85" t="s">
        <v>236</v>
      </c>
      <c r="E15" s="86" t="s">
        <v>237</v>
      </c>
      <c r="F15" s="82">
        <v>183860</v>
      </c>
      <c r="G15" s="82">
        <v>2559331.1999999997</v>
      </c>
      <c r="H15" s="83" t="s">
        <v>233</v>
      </c>
      <c r="I15" s="82">
        <v>2815265</v>
      </c>
    </row>
    <row r="16" spans="2:9" ht="39.950000000000003" customHeight="1">
      <c r="B16" s="57">
        <v>4</v>
      </c>
      <c r="C16" s="84" t="s">
        <v>92</v>
      </c>
      <c r="D16" s="85" t="s">
        <v>238</v>
      </c>
      <c r="E16" s="86" t="s">
        <v>193</v>
      </c>
      <c r="F16" s="82">
        <v>163275</v>
      </c>
      <c r="G16" s="82">
        <v>2272788</v>
      </c>
      <c r="H16" s="83" t="s">
        <v>233</v>
      </c>
      <c r="I16" s="82">
        <v>2500067</v>
      </c>
    </row>
    <row r="17" spans="2:9" ht="39.950000000000003" customHeight="1">
      <c r="B17" s="57">
        <v>5</v>
      </c>
      <c r="C17" s="84" t="s">
        <v>92</v>
      </c>
      <c r="D17" s="85" t="s">
        <v>239</v>
      </c>
      <c r="E17" s="86" t="s">
        <v>193</v>
      </c>
      <c r="F17" s="82">
        <v>363189.65</v>
      </c>
      <c r="G17" s="82">
        <v>5055599.9280000003</v>
      </c>
      <c r="H17" s="83" t="s">
        <v>233</v>
      </c>
      <c r="I17" s="82">
        <v>5561160</v>
      </c>
    </row>
    <row r="18" spans="2:9" ht="39.950000000000003" customHeight="1">
      <c r="B18" s="57">
        <v>6</v>
      </c>
      <c r="C18" s="84" t="s">
        <v>92</v>
      </c>
      <c r="D18" s="85" t="s">
        <v>240</v>
      </c>
      <c r="E18" s="86" t="s">
        <v>202</v>
      </c>
      <c r="F18" s="82">
        <v>92308</v>
      </c>
      <c r="G18" s="82">
        <v>1284927.3599999999</v>
      </c>
      <c r="H18" s="83" t="s">
        <v>233</v>
      </c>
      <c r="I18" s="82">
        <v>1413421</v>
      </c>
    </row>
    <row r="19" spans="2:9" ht="39.950000000000003" customHeight="1">
      <c r="B19" s="57">
        <v>7</v>
      </c>
      <c r="C19" s="84" t="s">
        <v>92</v>
      </c>
      <c r="D19" s="85" t="s">
        <v>241</v>
      </c>
      <c r="E19" s="86" t="s">
        <v>202</v>
      </c>
      <c r="F19" s="82">
        <v>89533</v>
      </c>
      <c r="G19" s="82">
        <v>1246299.3599999999</v>
      </c>
      <c r="H19" s="83" t="s">
        <v>233</v>
      </c>
      <c r="I19" s="82">
        <v>1370930</v>
      </c>
    </row>
    <row r="20" spans="2:9" ht="39.950000000000003" customHeight="1">
      <c r="B20" s="57">
        <v>8</v>
      </c>
      <c r="C20" s="84" t="s">
        <v>92</v>
      </c>
      <c r="D20" s="85" t="s">
        <v>242</v>
      </c>
      <c r="E20" s="86" t="s">
        <v>243</v>
      </c>
      <c r="F20" s="82">
        <v>83000</v>
      </c>
      <c r="G20" s="82">
        <v>1155360</v>
      </c>
      <c r="H20" s="83" t="s">
        <v>233</v>
      </c>
      <c r="I20" s="82">
        <v>1270896</v>
      </c>
    </row>
    <row r="21" spans="2:9" ht="39.950000000000003" customHeight="1">
      <c r="B21" s="57">
        <v>9</v>
      </c>
      <c r="C21" s="84" t="s">
        <v>92</v>
      </c>
      <c r="D21" s="87" t="s">
        <v>244</v>
      </c>
      <c r="E21" s="86" t="s">
        <v>245</v>
      </c>
      <c r="F21" s="82">
        <v>684000</v>
      </c>
      <c r="G21" s="82">
        <v>9521280</v>
      </c>
      <c r="H21" s="83" t="s">
        <v>233</v>
      </c>
      <c r="I21" s="82">
        <v>10473408</v>
      </c>
    </row>
    <row r="22" spans="2:9" ht="39.950000000000003" customHeight="1">
      <c r="B22" s="57">
        <v>10</v>
      </c>
      <c r="C22" s="84" t="s">
        <v>93</v>
      </c>
      <c r="D22" s="85" t="s">
        <v>246</v>
      </c>
      <c r="E22" s="81" t="s">
        <v>232</v>
      </c>
      <c r="F22" s="82">
        <v>19762.3</v>
      </c>
      <c r="G22" s="82">
        <v>275091.21599999996</v>
      </c>
      <c r="H22" s="83" t="s">
        <v>233</v>
      </c>
      <c r="I22" s="82">
        <v>302601</v>
      </c>
    </row>
    <row r="23" spans="2:9" ht="39.950000000000003" customHeight="1">
      <c r="B23" s="57">
        <v>11</v>
      </c>
      <c r="C23" s="84" t="s">
        <v>93</v>
      </c>
      <c r="D23" s="85" t="s">
        <v>247</v>
      </c>
      <c r="E23" s="81" t="s">
        <v>202</v>
      </c>
      <c r="F23" s="82">
        <v>50000</v>
      </c>
      <c r="G23" s="82">
        <v>696000</v>
      </c>
      <c r="H23" s="83" t="s">
        <v>233</v>
      </c>
      <c r="I23" s="82">
        <v>765600</v>
      </c>
    </row>
    <row r="24" spans="2:9" ht="39.950000000000003" customHeight="1">
      <c r="B24" s="57">
        <v>12</v>
      </c>
      <c r="C24" s="84" t="s">
        <v>93</v>
      </c>
      <c r="D24" s="85" t="s">
        <v>248</v>
      </c>
      <c r="E24" s="81" t="s">
        <v>197</v>
      </c>
      <c r="F24" s="82">
        <v>20800</v>
      </c>
      <c r="G24" s="82">
        <v>249600</v>
      </c>
      <c r="H24" s="83" t="s">
        <v>233</v>
      </c>
      <c r="I24" s="82">
        <v>274560</v>
      </c>
    </row>
    <row r="25" spans="2:9" ht="39.950000000000003" customHeight="1">
      <c r="B25" s="57">
        <v>13</v>
      </c>
      <c r="C25" s="84" t="s">
        <v>93</v>
      </c>
      <c r="D25" s="85" t="s">
        <v>249</v>
      </c>
      <c r="E25" s="81" t="s">
        <v>250</v>
      </c>
      <c r="F25" s="82">
        <v>85000</v>
      </c>
      <c r="G25" s="82">
        <v>1183200</v>
      </c>
      <c r="H25" s="83" t="s">
        <v>233</v>
      </c>
      <c r="I25" s="82">
        <v>1301520</v>
      </c>
    </row>
    <row r="26" spans="2:9" ht="39.950000000000003" customHeight="1">
      <c r="B26" s="57">
        <v>14</v>
      </c>
      <c r="C26" s="84" t="s">
        <v>94</v>
      </c>
      <c r="D26" s="85" t="s">
        <v>251</v>
      </c>
      <c r="E26" s="86" t="s">
        <v>252</v>
      </c>
      <c r="F26" s="82">
        <v>8118.07</v>
      </c>
      <c r="G26" s="82">
        <v>113003.53439999999</v>
      </c>
      <c r="H26" s="83" t="s">
        <v>233</v>
      </c>
      <c r="I26" s="82">
        <v>124304</v>
      </c>
    </row>
    <row r="27" spans="2:9" ht="89.25" customHeight="1">
      <c r="B27" s="57">
        <v>15</v>
      </c>
      <c r="C27" s="84" t="s">
        <v>94</v>
      </c>
      <c r="D27" s="85" t="s">
        <v>253</v>
      </c>
      <c r="E27" s="81" t="s">
        <v>254</v>
      </c>
      <c r="F27" s="82">
        <v>52800</v>
      </c>
      <c r="G27" s="82">
        <v>734976</v>
      </c>
      <c r="H27" s="83" t="s">
        <v>233</v>
      </c>
      <c r="I27" s="82">
        <v>808474</v>
      </c>
    </row>
    <row r="28" spans="2:9" ht="39.950000000000003" customHeight="1">
      <c r="B28" s="57">
        <v>16</v>
      </c>
      <c r="C28" s="84" t="s">
        <v>94</v>
      </c>
      <c r="D28" s="85" t="s">
        <v>255</v>
      </c>
      <c r="E28" s="86" t="s">
        <v>256</v>
      </c>
      <c r="F28" s="82">
        <v>50000</v>
      </c>
      <c r="G28" s="82">
        <v>696000</v>
      </c>
      <c r="H28" s="83" t="s">
        <v>233</v>
      </c>
      <c r="I28" s="82">
        <v>765600</v>
      </c>
    </row>
    <row r="29" spans="2:9" ht="39.950000000000003" customHeight="1">
      <c r="B29" s="57">
        <v>17</v>
      </c>
      <c r="C29" s="84" t="s">
        <v>94</v>
      </c>
      <c r="D29" s="85" t="s">
        <v>257</v>
      </c>
      <c r="E29" s="86" t="s">
        <v>153</v>
      </c>
      <c r="F29" s="82">
        <v>39000</v>
      </c>
      <c r="G29" s="82">
        <v>542880</v>
      </c>
      <c r="H29" s="83" t="s">
        <v>233</v>
      </c>
      <c r="I29" s="82">
        <v>597168</v>
      </c>
    </row>
    <row r="30" spans="2:9" ht="39.950000000000003" customHeight="1">
      <c r="B30" s="57">
        <v>18</v>
      </c>
      <c r="C30" s="84" t="s">
        <v>94</v>
      </c>
      <c r="D30" s="85" t="s">
        <v>258</v>
      </c>
      <c r="E30" s="86" t="s">
        <v>139</v>
      </c>
      <c r="F30" s="82">
        <v>9000</v>
      </c>
      <c r="G30" s="82">
        <v>125279.99999999999</v>
      </c>
      <c r="H30" s="83" t="s">
        <v>233</v>
      </c>
      <c r="I30" s="82">
        <v>137808</v>
      </c>
    </row>
    <row r="31" spans="2:9" ht="39.950000000000003" customHeight="1">
      <c r="B31" s="57">
        <v>19</v>
      </c>
      <c r="C31" s="84" t="s">
        <v>94</v>
      </c>
      <c r="D31" s="85" t="s">
        <v>259</v>
      </c>
      <c r="E31" s="86" t="s">
        <v>139</v>
      </c>
      <c r="F31" s="82">
        <v>39700</v>
      </c>
      <c r="G31" s="82">
        <v>552624</v>
      </c>
      <c r="H31" s="83" t="s">
        <v>233</v>
      </c>
      <c r="I31" s="82">
        <v>607887</v>
      </c>
    </row>
    <row r="32" spans="2:9" ht="39.950000000000003" customHeight="1">
      <c r="B32" s="57">
        <v>20</v>
      </c>
      <c r="C32" s="84" t="s">
        <v>94</v>
      </c>
      <c r="D32" s="85" t="s">
        <v>260</v>
      </c>
      <c r="E32" s="86" t="s">
        <v>139</v>
      </c>
      <c r="F32" s="82">
        <v>9000</v>
      </c>
      <c r="G32" s="82">
        <v>125279.99999999999</v>
      </c>
      <c r="H32" s="83" t="s">
        <v>233</v>
      </c>
      <c r="I32" s="82">
        <v>137808</v>
      </c>
    </row>
    <row r="33" spans="2:9" ht="39.950000000000003" customHeight="1">
      <c r="B33" s="57">
        <v>21</v>
      </c>
      <c r="C33" s="84" t="s">
        <v>94</v>
      </c>
      <c r="D33" s="85" t="s">
        <v>261</v>
      </c>
      <c r="E33" s="86" t="s">
        <v>139</v>
      </c>
      <c r="F33" s="82">
        <v>9000</v>
      </c>
      <c r="G33" s="82">
        <v>125279.99999999999</v>
      </c>
      <c r="H33" s="83" t="s">
        <v>233</v>
      </c>
      <c r="I33" s="82">
        <v>137808</v>
      </c>
    </row>
    <row r="34" spans="2:9" ht="39.950000000000003" customHeight="1">
      <c r="B34" s="57">
        <v>22</v>
      </c>
      <c r="C34" s="84" t="s">
        <v>95</v>
      </c>
      <c r="D34" s="85" t="s">
        <v>262</v>
      </c>
      <c r="E34" s="81" t="s">
        <v>263</v>
      </c>
      <c r="F34" s="82">
        <v>11157</v>
      </c>
      <c r="G34" s="82">
        <v>155305.44</v>
      </c>
      <c r="H34" s="83" t="s">
        <v>233</v>
      </c>
      <c r="I34" s="82">
        <v>170836</v>
      </c>
    </row>
    <row r="35" spans="2:9" ht="39.950000000000003" customHeight="1">
      <c r="B35" s="57">
        <v>23</v>
      </c>
      <c r="C35" s="84" t="s">
        <v>95</v>
      </c>
      <c r="D35" s="85" t="s">
        <v>264</v>
      </c>
      <c r="E35" s="81" t="s">
        <v>265</v>
      </c>
      <c r="F35" s="82">
        <v>7814</v>
      </c>
      <c r="G35" s="82">
        <v>108770.87999999999</v>
      </c>
      <c r="H35" s="83" t="s">
        <v>233</v>
      </c>
      <c r="I35" s="82">
        <v>119648</v>
      </c>
    </row>
    <row r="36" spans="2:9" ht="39.950000000000003" customHeight="1">
      <c r="B36" s="57">
        <v>24</v>
      </c>
      <c r="C36" s="84" t="s">
        <v>95</v>
      </c>
      <c r="D36" s="85" t="s">
        <v>266</v>
      </c>
      <c r="E36" s="81" t="s">
        <v>267</v>
      </c>
      <c r="F36" s="82">
        <v>3675</v>
      </c>
      <c r="G36" s="82">
        <v>51156</v>
      </c>
      <c r="H36" s="83" t="s">
        <v>233</v>
      </c>
      <c r="I36" s="82">
        <v>56272</v>
      </c>
    </row>
    <row r="37" spans="2:9" ht="39.950000000000003" customHeight="1">
      <c r="B37" s="57">
        <v>25</v>
      </c>
      <c r="C37" s="84" t="s">
        <v>95</v>
      </c>
      <c r="D37" s="88" t="s">
        <v>268</v>
      </c>
      <c r="E37" s="81" t="s">
        <v>269</v>
      </c>
      <c r="F37" s="82">
        <v>14921</v>
      </c>
      <c r="G37" s="82">
        <v>207700.31999999998</v>
      </c>
      <c r="H37" s="83" t="s">
        <v>233</v>
      </c>
      <c r="I37" s="82">
        <v>228471</v>
      </c>
    </row>
    <row r="38" spans="2:9" ht="27.75" customHeight="1">
      <c r="B38" s="57">
        <v>26</v>
      </c>
      <c r="C38" s="84" t="s">
        <v>95</v>
      </c>
      <c r="D38" s="85" t="s">
        <v>270</v>
      </c>
      <c r="E38" s="81" t="s">
        <v>271</v>
      </c>
      <c r="F38" s="82">
        <v>94500</v>
      </c>
      <c r="G38" s="82">
        <v>1224720</v>
      </c>
      <c r="H38" s="83" t="s">
        <v>233</v>
      </c>
      <c r="I38" s="82">
        <v>1347192</v>
      </c>
    </row>
    <row r="39" spans="2:9" ht="27.75" customHeight="1">
      <c r="B39" s="57">
        <v>27</v>
      </c>
      <c r="C39" s="84" t="s">
        <v>95</v>
      </c>
      <c r="D39" s="85" t="s">
        <v>272</v>
      </c>
      <c r="E39" s="81" t="s">
        <v>193</v>
      </c>
      <c r="F39" s="82">
        <v>20326</v>
      </c>
      <c r="G39" s="82">
        <v>282937.92</v>
      </c>
      <c r="H39" s="83" t="s">
        <v>233</v>
      </c>
      <c r="I39" s="82">
        <v>311232</v>
      </c>
    </row>
    <row r="40" spans="2:9" ht="27.75" customHeight="1">
      <c r="B40" s="57">
        <v>28</v>
      </c>
      <c r="C40" s="84" t="s">
        <v>95</v>
      </c>
      <c r="D40" s="85" t="s">
        <v>273</v>
      </c>
      <c r="E40" s="89" t="s">
        <v>193</v>
      </c>
      <c r="F40" s="82">
        <v>33735</v>
      </c>
      <c r="G40" s="82">
        <v>469591.19999999995</v>
      </c>
      <c r="H40" s="83" t="s">
        <v>233</v>
      </c>
      <c r="I40" s="82">
        <v>516551</v>
      </c>
    </row>
    <row r="41" spans="2:9" ht="27.75" customHeight="1">
      <c r="B41" s="57">
        <v>29</v>
      </c>
      <c r="C41" s="84" t="s">
        <v>95</v>
      </c>
      <c r="D41" s="85" t="s">
        <v>274</v>
      </c>
      <c r="E41" s="81" t="s">
        <v>193</v>
      </c>
      <c r="F41" s="82">
        <v>21849</v>
      </c>
      <c r="G41" s="82">
        <v>304138.07999999996</v>
      </c>
      <c r="H41" s="83" t="s">
        <v>233</v>
      </c>
      <c r="I41" s="82">
        <v>334552</v>
      </c>
    </row>
    <row r="42" spans="2:9" ht="27.75" customHeight="1">
      <c r="B42" s="57">
        <v>30</v>
      </c>
      <c r="C42" s="84" t="s">
        <v>95</v>
      </c>
      <c r="D42" s="85" t="s">
        <v>275</v>
      </c>
      <c r="E42" s="81" t="s">
        <v>276</v>
      </c>
      <c r="F42" s="82">
        <v>21042.95</v>
      </c>
      <c r="G42" s="82">
        <v>292917.864</v>
      </c>
      <c r="H42" s="83" t="s">
        <v>233</v>
      </c>
      <c r="I42" s="82">
        <v>322210</v>
      </c>
    </row>
    <row r="43" spans="2:9" ht="27.75" customHeight="1">
      <c r="B43" s="57">
        <v>31</v>
      </c>
      <c r="C43" s="84" t="s">
        <v>95</v>
      </c>
      <c r="D43" s="85" t="s">
        <v>277</v>
      </c>
      <c r="E43" s="90" t="s">
        <v>150</v>
      </c>
      <c r="F43" s="82">
        <v>24248</v>
      </c>
      <c r="G43" s="82">
        <v>337532.15999999997</v>
      </c>
      <c r="H43" s="83" t="s">
        <v>233</v>
      </c>
      <c r="I43" s="82">
        <v>371286</v>
      </c>
    </row>
    <row r="44" spans="2:9" ht="27.75" customHeight="1">
      <c r="B44" s="57">
        <v>32</v>
      </c>
      <c r="C44" s="84" t="s">
        <v>96</v>
      </c>
      <c r="D44" s="91" t="s">
        <v>278</v>
      </c>
      <c r="E44" s="92" t="s">
        <v>279</v>
      </c>
      <c r="F44" s="93">
        <v>1102464</v>
      </c>
      <c r="G44" s="82">
        <v>13229568</v>
      </c>
      <c r="H44" s="83" t="s">
        <v>233</v>
      </c>
      <c r="I44" s="82">
        <v>14552525</v>
      </c>
    </row>
    <row r="45" spans="2:9" ht="27.75" customHeight="1">
      <c r="B45" s="57">
        <v>33</v>
      </c>
      <c r="C45" s="84" t="s">
        <v>96</v>
      </c>
      <c r="D45" s="91" t="s">
        <v>280</v>
      </c>
      <c r="E45" s="92" t="s">
        <v>279</v>
      </c>
      <c r="F45" s="82">
        <v>617287.55000000005</v>
      </c>
      <c r="G45" s="82">
        <v>8670758</v>
      </c>
      <c r="H45" s="83" t="s">
        <v>233</v>
      </c>
      <c r="I45" s="82">
        <v>9537834</v>
      </c>
    </row>
    <row r="46" spans="2:9" ht="27.75" customHeight="1">
      <c r="B46" s="57">
        <v>34</v>
      </c>
      <c r="C46" s="84" t="s">
        <v>96</v>
      </c>
      <c r="D46" s="94" t="s">
        <v>281</v>
      </c>
      <c r="E46" s="92" t="s">
        <v>279</v>
      </c>
      <c r="F46" s="82">
        <v>1551723.6</v>
      </c>
      <c r="G46" s="82">
        <v>23759992</v>
      </c>
      <c r="H46" s="83" t="s">
        <v>233</v>
      </c>
      <c r="I46" s="82">
        <v>26135992</v>
      </c>
    </row>
    <row r="47" spans="2:9" ht="39" customHeight="1">
      <c r="B47" s="57">
        <v>35</v>
      </c>
      <c r="C47" s="84" t="s">
        <v>96</v>
      </c>
      <c r="D47" s="94" t="s">
        <v>282</v>
      </c>
      <c r="E47" s="92" t="s">
        <v>139</v>
      </c>
      <c r="F47" s="95">
        <v>2839014</v>
      </c>
      <c r="G47" s="82">
        <v>34068168</v>
      </c>
      <c r="H47" s="83" t="s">
        <v>233</v>
      </c>
      <c r="I47" s="82">
        <v>37474985</v>
      </c>
    </row>
    <row r="48" spans="2:9" ht="27.75" customHeight="1">
      <c r="B48" s="57">
        <v>36</v>
      </c>
      <c r="C48" s="84" t="s">
        <v>96</v>
      </c>
      <c r="D48" s="94" t="s">
        <v>283</v>
      </c>
      <c r="E48" s="92" t="s">
        <v>284</v>
      </c>
      <c r="F48" s="95">
        <v>1075165.828</v>
      </c>
      <c r="G48" s="82">
        <v>14966309</v>
      </c>
      <c r="H48" s="83" t="s">
        <v>233</v>
      </c>
      <c r="I48" s="82">
        <v>16462940</v>
      </c>
    </row>
    <row r="49" spans="2:9" ht="27.75" customHeight="1">
      <c r="B49" s="57">
        <v>37</v>
      </c>
      <c r="C49" s="84" t="s">
        <v>121</v>
      </c>
      <c r="D49" s="85" t="s">
        <v>285</v>
      </c>
      <c r="E49" s="81" t="s">
        <v>286</v>
      </c>
      <c r="F49" s="82">
        <v>7000</v>
      </c>
      <c r="G49" s="82">
        <v>97440</v>
      </c>
      <c r="H49" s="83" t="s">
        <v>233</v>
      </c>
      <c r="I49" s="82">
        <v>107184</v>
      </c>
    </row>
    <row r="50" spans="2:9" ht="27.75" customHeight="1">
      <c r="B50" s="57">
        <v>38</v>
      </c>
      <c r="C50" s="84" t="s">
        <v>121</v>
      </c>
      <c r="D50" s="85" t="s">
        <v>287</v>
      </c>
      <c r="E50" s="81" t="s">
        <v>288</v>
      </c>
      <c r="F50" s="82">
        <v>6000</v>
      </c>
      <c r="G50" s="82">
        <v>83520</v>
      </c>
      <c r="H50" s="83" t="s">
        <v>233</v>
      </c>
      <c r="I50" s="82">
        <v>91872</v>
      </c>
    </row>
    <row r="51" spans="2:9" ht="27.75" customHeight="1">
      <c r="B51" s="57">
        <v>39</v>
      </c>
      <c r="C51" s="84" t="s">
        <v>121</v>
      </c>
      <c r="D51" s="85" t="s">
        <v>289</v>
      </c>
      <c r="E51" s="81" t="s">
        <v>290</v>
      </c>
      <c r="F51" s="82">
        <v>7000</v>
      </c>
      <c r="G51" s="82">
        <v>97440</v>
      </c>
      <c r="H51" s="83" t="s">
        <v>233</v>
      </c>
      <c r="I51" s="82">
        <v>107184</v>
      </c>
    </row>
    <row r="52" spans="2:9" ht="27.75" customHeight="1">
      <c r="B52" s="57">
        <v>40</v>
      </c>
      <c r="C52" s="84" t="s">
        <v>121</v>
      </c>
      <c r="D52" s="85" t="s">
        <v>291</v>
      </c>
      <c r="E52" s="81" t="s">
        <v>292</v>
      </c>
      <c r="F52" s="82">
        <v>179772.42</v>
      </c>
      <c r="G52" s="82">
        <v>2502432.0863999999</v>
      </c>
      <c r="H52" s="83" t="s">
        <v>233</v>
      </c>
      <c r="I52" s="82">
        <v>2752676</v>
      </c>
    </row>
    <row r="53" spans="2:9" ht="36">
      <c r="B53" s="57">
        <v>41</v>
      </c>
      <c r="C53" s="84" t="s">
        <v>121</v>
      </c>
      <c r="D53" s="85" t="s">
        <v>293</v>
      </c>
      <c r="E53" s="81" t="s">
        <v>294</v>
      </c>
      <c r="F53" s="82">
        <v>5500</v>
      </c>
      <c r="G53" s="82">
        <v>76560</v>
      </c>
      <c r="H53" s="83" t="s">
        <v>233</v>
      </c>
      <c r="I53" s="82">
        <v>84216</v>
      </c>
    </row>
    <row r="54" spans="2:9" ht="24">
      <c r="B54" s="57">
        <v>42</v>
      </c>
      <c r="C54" s="84" t="s">
        <v>121</v>
      </c>
      <c r="D54" s="96" t="s">
        <v>295</v>
      </c>
      <c r="E54" s="81" t="s">
        <v>296</v>
      </c>
      <c r="F54" s="82">
        <v>35000</v>
      </c>
      <c r="G54" s="82">
        <v>487199.99999999994</v>
      </c>
      <c r="H54" s="83" t="s">
        <v>233</v>
      </c>
      <c r="I54" s="82">
        <v>535920</v>
      </c>
    </row>
    <row r="55" spans="2:9" ht="36">
      <c r="B55" s="57">
        <v>43</v>
      </c>
      <c r="C55" s="84" t="s">
        <v>121</v>
      </c>
      <c r="D55" s="85" t="s">
        <v>297</v>
      </c>
      <c r="E55" s="81" t="s">
        <v>298</v>
      </c>
      <c r="F55" s="82">
        <v>270000</v>
      </c>
      <c r="G55" s="82">
        <v>3758399.9999999995</v>
      </c>
      <c r="H55" s="83" t="s">
        <v>233</v>
      </c>
      <c r="I55" s="82">
        <v>4134240</v>
      </c>
    </row>
    <row r="56" spans="2:9" ht="24">
      <c r="B56" s="57">
        <v>44</v>
      </c>
      <c r="C56" s="84" t="s">
        <v>121</v>
      </c>
      <c r="D56" s="80" t="s">
        <v>299</v>
      </c>
      <c r="E56" s="81" t="s">
        <v>300</v>
      </c>
      <c r="F56" s="82">
        <v>15000</v>
      </c>
      <c r="G56" s="82">
        <v>208800</v>
      </c>
      <c r="H56" s="83" t="s">
        <v>233</v>
      </c>
      <c r="I56" s="82">
        <v>229680</v>
      </c>
    </row>
    <row r="57" spans="2:9" ht="36">
      <c r="B57" s="57">
        <v>45</v>
      </c>
      <c r="C57" s="84" t="s">
        <v>121</v>
      </c>
      <c r="D57" s="80" t="s">
        <v>301</v>
      </c>
      <c r="E57" s="81" t="s">
        <v>302</v>
      </c>
      <c r="F57" s="82">
        <v>250610</v>
      </c>
      <c r="G57" s="82">
        <v>3488491.1999999997</v>
      </c>
      <c r="H57" s="83" t="s">
        <v>233</v>
      </c>
      <c r="I57" s="82">
        <v>3837341</v>
      </c>
    </row>
    <row r="58" spans="2:9" ht="48" customHeight="1">
      <c r="B58" s="57">
        <v>46</v>
      </c>
      <c r="C58" s="84" t="s">
        <v>121</v>
      </c>
      <c r="D58" s="80" t="s">
        <v>303</v>
      </c>
      <c r="E58" s="81" t="s">
        <v>304</v>
      </c>
      <c r="F58" s="82">
        <v>105007.54</v>
      </c>
      <c r="G58" s="82">
        <v>1461704.9567999998</v>
      </c>
      <c r="H58" s="83" t="s">
        <v>233</v>
      </c>
      <c r="I58" s="82">
        <v>1607876</v>
      </c>
    </row>
    <row r="59" spans="2:9" ht="48">
      <c r="B59" s="57">
        <v>47</v>
      </c>
      <c r="C59" s="84" t="s">
        <v>121</v>
      </c>
      <c r="D59" s="80" t="s">
        <v>305</v>
      </c>
      <c r="E59" s="81" t="s">
        <v>306</v>
      </c>
      <c r="F59" s="82">
        <v>97000</v>
      </c>
      <c r="G59" s="82">
        <v>1350240</v>
      </c>
      <c r="H59" s="83" t="s">
        <v>233</v>
      </c>
      <c r="I59" s="82">
        <v>1485264</v>
      </c>
    </row>
    <row r="60" spans="2:9" ht="24">
      <c r="B60" s="57">
        <v>48</v>
      </c>
      <c r="C60" s="84" t="s">
        <v>97</v>
      </c>
      <c r="D60" s="80" t="s">
        <v>307</v>
      </c>
      <c r="E60" s="86" t="s">
        <v>308</v>
      </c>
      <c r="F60" s="82">
        <v>46171.839999999997</v>
      </c>
      <c r="G60" s="82">
        <v>642712.01279999991</v>
      </c>
      <c r="H60" s="83" t="s">
        <v>233</v>
      </c>
      <c r="I60" s="82">
        <v>706984</v>
      </c>
    </row>
    <row r="61" spans="2:9" ht="24">
      <c r="B61" s="57">
        <v>49</v>
      </c>
      <c r="C61" s="84" t="s">
        <v>97</v>
      </c>
      <c r="D61" s="80" t="s">
        <v>309</v>
      </c>
      <c r="E61" s="86" t="s">
        <v>150</v>
      </c>
      <c r="F61" s="82">
        <v>42000</v>
      </c>
      <c r="G61" s="82">
        <v>584640</v>
      </c>
      <c r="H61" s="83" t="s">
        <v>233</v>
      </c>
      <c r="I61" s="82">
        <v>643104</v>
      </c>
    </row>
    <row r="62" spans="2:9" ht="24">
      <c r="B62" s="57">
        <v>50</v>
      </c>
      <c r="C62" s="84" t="s">
        <v>97</v>
      </c>
      <c r="D62" s="80" t="s">
        <v>310</v>
      </c>
      <c r="E62" s="86" t="s">
        <v>150</v>
      </c>
      <c r="F62" s="82">
        <v>55000</v>
      </c>
      <c r="G62" s="82">
        <v>765600</v>
      </c>
      <c r="H62" s="83" t="s">
        <v>233</v>
      </c>
      <c r="I62" s="82">
        <v>842160</v>
      </c>
    </row>
    <row r="63" spans="2:9" ht="36">
      <c r="B63" s="57">
        <v>51</v>
      </c>
      <c r="C63" s="84" t="s">
        <v>97</v>
      </c>
      <c r="D63" s="80" t="s">
        <v>311</v>
      </c>
      <c r="E63" s="86" t="s">
        <v>312</v>
      </c>
      <c r="F63" s="82">
        <v>78500</v>
      </c>
      <c r="G63" s="82">
        <v>1092720</v>
      </c>
      <c r="H63" s="83" t="s">
        <v>233</v>
      </c>
      <c r="I63" s="82">
        <v>1201992</v>
      </c>
    </row>
    <row r="64" spans="2:9" ht="36">
      <c r="B64" s="57">
        <v>52</v>
      </c>
      <c r="C64" s="84" t="s">
        <v>97</v>
      </c>
      <c r="D64" s="80" t="s">
        <v>313</v>
      </c>
      <c r="E64" s="86" t="s">
        <v>193</v>
      </c>
      <c r="F64" s="82">
        <v>43760.75</v>
      </c>
      <c r="G64" s="82">
        <v>609149.64</v>
      </c>
      <c r="H64" s="83" t="s">
        <v>233</v>
      </c>
      <c r="I64" s="82">
        <v>670065</v>
      </c>
    </row>
    <row r="65" spans="2:9" ht="24">
      <c r="B65" s="57">
        <v>53</v>
      </c>
      <c r="C65" s="84" t="s">
        <v>97</v>
      </c>
      <c r="D65" s="80" t="s">
        <v>314</v>
      </c>
      <c r="E65" s="86" t="s">
        <v>193</v>
      </c>
      <c r="F65" s="82">
        <v>60800</v>
      </c>
      <c r="G65" s="82">
        <v>846335.99999999988</v>
      </c>
      <c r="H65" s="83" t="s">
        <v>233</v>
      </c>
      <c r="I65" s="82">
        <v>930970</v>
      </c>
    </row>
    <row r="66" spans="2:9" ht="24">
      <c r="B66" s="57">
        <v>54</v>
      </c>
      <c r="C66" s="84" t="s">
        <v>97</v>
      </c>
      <c r="D66" s="80" t="s">
        <v>315</v>
      </c>
      <c r="E66" s="86" t="s">
        <v>316</v>
      </c>
      <c r="F66" s="82">
        <v>58577.88</v>
      </c>
      <c r="G66" s="82">
        <v>815404.08959999983</v>
      </c>
      <c r="H66" s="83" t="s">
        <v>233</v>
      </c>
      <c r="I66" s="82">
        <v>896945</v>
      </c>
    </row>
    <row r="67" spans="2:9" ht="36">
      <c r="B67" s="57">
        <v>55</v>
      </c>
      <c r="C67" s="84" t="s">
        <v>97</v>
      </c>
      <c r="D67" s="80" t="s">
        <v>317</v>
      </c>
      <c r="E67" s="86" t="s">
        <v>318</v>
      </c>
      <c r="F67" s="82">
        <v>51394.79</v>
      </c>
      <c r="G67" s="82">
        <v>715415.47679999995</v>
      </c>
      <c r="H67" s="83" t="s">
        <v>233</v>
      </c>
      <c r="I67" s="82">
        <v>786958</v>
      </c>
    </row>
    <row r="68" spans="2:9" ht="26.25" customHeight="1">
      <c r="B68" s="57">
        <v>56</v>
      </c>
      <c r="C68" s="84" t="s">
        <v>97</v>
      </c>
      <c r="D68" s="80" t="s">
        <v>319</v>
      </c>
      <c r="E68" s="86" t="s">
        <v>320</v>
      </c>
      <c r="F68" s="82">
        <v>90000</v>
      </c>
      <c r="G68" s="82">
        <v>1252800</v>
      </c>
      <c r="H68" s="83" t="s">
        <v>233</v>
      </c>
      <c r="I68" s="82">
        <v>1378080</v>
      </c>
    </row>
    <row r="69" spans="2:9" ht="28.5" customHeight="1">
      <c r="B69" s="57">
        <v>57</v>
      </c>
      <c r="C69" s="84" t="s">
        <v>97</v>
      </c>
      <c r="D69" s="80" t="s">
        <v>321</v>
      </c>
      <c r="E69" s="86" t="s">
        <v>150</v>
      </c>
      <c r="F69" s="82">
        <v>60000</v>
      </c>
      <c r="G69" s="82">
        <v>835200</v>
      </c>
      <c r="H69" s="83" t="s">
        <v>233</v>
      </c>
      <c r="I69" s="82">
        <v>918720</v>
      </c>
    </row>
    <row r="70" spans="2:9" ht="39" customHeight="1">
      <c r="B70" s="57">
        <v>58</v>
      </c>
      <c r="C70" s="84" t="s">
        <v>98</v>
      </c>
      <c r="D70" s="80" t="s">
        <v>322</v>
      </c>
      <c r="E70" s="86" t="s">
        <v>323</v>
      </c>
      <c r="F70" s="82">
        <v>4241</v>
      </c>
      <c r="G70" s="82">
        <v>59034.719999999994</v>
      </c>
      <c r="H70" s="83" t="s">
        <v>233</v>
      </c>
      <c r="I70" s="82">
        <v>64939</v>
      </c>
    </row>
    <row r="71" spans="2:9" ht="28.5" customHeight="1">
      <c r="B71" s="57">
        <v>59</v>
      </c>
      <c r="C71" s="84" t="s">
        <v>98</v>
      </c>
      <c r="D71" s="80" t="s">
        <v>324</v>
      </c>
      <c r="E71" s="86" t="s">
        <v>325</v>
      </c>
      <c r="F71" s="97">
        <v>6061</v>
      </c>
      <c r="G71" s="82">
        <v>84369.12</v>
      </c>
      <c r="H71" s="83" t="s">
        <v>233</v>
      </c>
      <c r="I71" s="82">
        <v>92807</v>
      </c>
    </row>
    <row r="72" spans="2:9" ht="24">
      <c r="B72" s="57">
        <v>60</v>
      </c>
      <c r="C72" s="84" t="s">
        <v>98</v>
      </c>
      <c r="D72" s="80" t="s">
        <v>326</v>
      </c>
      <c r="E72" s="86" t="s">
        <v>210</v>
      </c>
      <c r="F72" s="82">
        <v>5500</v>
      </c>
      <c r="G72" s="82">
        <v>76560</v>
      </c>
      <c r="H72" s="83" t="s">
        <v>233</v>
      </c>
      <c r="I72" s="82">
        <v>84216</v>
      </c>
    </row>
    <row r="73" spans="2:9" ht="24">
      <c r="B73" s="57">
        <v>61</v>
      </c>
      <c r="C73" s="84" t="s">
        <v>98</v>
      </c>
      <c r="D73" s="80" t="s">
        <v>327</v>
      </c>
      <c r="E73" s="86" t="s">
        <v>328</v>
      </c>
      <c r="F73" s="82">
        <v>23100</v>
      </c>
      <c r="G73" s="82">
        <v>321552</v>
      </c>
      <c r="H73" s="83" t="s">
        <v>233</v>
      </c>
      <c r="I73" s="82">
        <v>353708</v>
      </c>
    </row>
    <row r="74" spans="2:9" ht="27.75" customHeight="1">
      <c r="B74" s="57">
        <v>62</v>
      </c>
      <c r="C74" s="84" t="s">
        <v>100</v>
      </c>
      <c r="D74" s="80" t="s">
        <v>329</v>
      </c>
      <c r="E74" s="86" t="s">
        <v>330</v>
      </c>
      <c r="F74" s="82">
        <v>7114.5</v>
      </c>
      <c r="G74" s="82">
        <v>99033.84</v>
      </c>
      <c r="H74" s="83" t="s">
        <v>233</v>
      </c>
      <c r="I74" s="82">
        <v>108938</v>
      </c>
    </row>
    <row r="75" spans="2:9" ht="27.75" customHeight="1">
      <c r="B75" s="57">
        <v>63</v>
      </c>
      <c r="C75" s="84" t="s">
        <v>100</v>
      </c>
      <c r="D75" s="80" t="s">
        <v>331</v>
      </c>
      <c r="E75" s="86" t="s">
        <v>332</v>
      </c>
      <c r="F75" s="82">
        <v>5528</v>
      </c>
      <c r="G75" s="82">
        <v>76949.759999999995</v>
      </c>
      <c r="H75" s="83" t="s">
        <v>233</v>
      </c>
      <c r="I75" s="82">
        <v>84645</v>
      </c>
    </row>
    <row r="76" spans="2:9" ht="27.75" customHeight="1">
      <c r="B76" s="57">
        <v>64</v>
      </c>
      <c r="C76" s="84" t="s">
        <v>100</v>
      </c>
      <c r="D76" s="80" t="s">
        <v>333</v>
      </c>
      <c r="E76" s="86" t="s">
        <v>334</v>
      </c>
      <c r="F76" s="82">
        <v>13000</v>
      </c>
      <c r="G76" s="82">
        <v>180960</v>
      </c>
      <c r="H76" s="83" t="s">
        <v>233</v>
      </c>
      <c r="I76" s="82">
        <v>199056</v>
      </c>
    </row>
    <row r="77" spans="2:9" ht="27.75" customHeight="1">
      <c r="B77" s="57">
        <v>65</v>
      </c>
      <c r="C77" s="84" t="s">
        <v>100</v>
      </c>
      <c r="D77" s="80" t="s">
        <v>335</v>
      </c>
      <c r="E77" s="86" t="s">
        <v>336</v>
      </c>
      <c r="F77" s="82">
        <v>5315.1</v>
      </c>
      <c r="G77" s="82">
        <v>73986.191999999995</v>
      </c>
      <c r="H77" s="83" t="s">
        <v>233</v>
      </c>
      <c r="I77" s="82">
        <v>81385</v>
      </c>
    </row>
    <row r="78" spans="2:9" ht="27.75" customHeight="1">
      <c r="B78" s="57">
        <v>66</v>
      </c>
      <c r="C78" s="84" t="s">
        <v>100</v>
      </c>
      <c r="D78" s="80" t="s">
        <v>337</v>
      </c>
      <c r="E78" s="86" t="s">
        <v>338</v>
      </c>
      <c r="F78" s="82">
        <v>19500</v>
      </c>
      <c r="G78" s="82">
        <v>271440</v>
      </c>
      <c r="H78" s="83" t="s">
        <v>233</v>
      </c>
      <c r="I78" s="82">
        <v>298584</v>
      </c>
    </row>
    <row r="79" spans="2:9" ht="27.75" customHeight="1">
      <c r="B79" s="57">
        <v>67</v>
      </c>
      <c r="C79" s="84" t="s">
        <v>100</v>
      </c>
      <c r="D79" s="80" t="s">
        <v>339</v>
      </c>
      <c r="E79" s="86" t="s">
        <v>340</v>
      </c>
      <c r="F79" s="82">
        <v>5000</v>
      </c>
      <c r="G79" s="82">
        <v>69600</v>
      </c>
      <c r="H79" s="83" t="s">
        <v>233</v>
      </c>
      <c r="I79" s="82">
        <v>76560</v>
      </c>
    </row>
    <row r="80" spans="2:9" ht="27.75" customHeight="1">
      <c r="B80" s="57">
        <v>68</v>
      </c>
      <c r="C80" s="84" t="s">
        <v>100</v>
      </c>
      <c r="D80" s="80" t="s">
        <v>341</v>
      </c>
      <c r="E80" s="86" t="s">
        <v>342</v>
      </c>
      <c r="F80" s="82">
        <v>5999.65</v>
      </c>
      <c r="G80" s="82">
        <v>83515.127999999982</v>
      </c>
      <c r="H80" s="83" t="s">
        <v>233</v>
      </c>
      <c r="I80" s="82">
        <v>91867</v>
      </c>
    </row>
    <row r="81" spans="2:9" ht="27.75" customHeight="1">
      <c r="B81" s="57">
        <v>69</v>
      </c>
      <c r="C81" s="84" t="s">
        <v>100</v>
      </c>
      <c r="D81" s="80" t="s">
        <v>343</v>
      </c>
      <c r="E81" s="86" t="s">
        <v>344</v>
      </c>
      <c r="F81" s="82">
        <v>7500</v>
      </c>
      <c r="G81" s="82">
        <v>104400</v>
      </c>
      <c r="H81" s="83" t="s">
        <v>233</v>
      </c>
      <c r="I81" s="82">
        <v>114840</v>
      </c>
    </row>
    <row r="82" spans="2:9" ht="27.75" customHeight="1">
      <c r="B82" s="57">
        <v>70</v>
      </c>
      <c r="C82" s="84" t="s">
        <v>100</v>
      </c>
      <c r="D82" s="80" t="s">
        <v>345</v>
      </c>
      <c r="E82" s="86" t="s">
        <v>346</v>
      </c>
      <c r="F82" s="82">
        <v>15000</v>
      </c>
      <c r="G82" s="82">
        <v>208800</v>
      </c>
      <c r="H82" s="83" t="s">
        <v>233</v>
      </c>
      <c r="I82" s="82">
        <v>229680</v>
      </c>
    </row>
    <row r="83" spans="2:9" ht="27.75" customHeight="1">
      <c r="B83" s="57">
        <v>71</v>
      </c>
      <c r="C83" s="84" t="s">
        <v>100</v>
      </c>
      <c r="D83" s="80" t="s">
        <v>347</v>
      </c>
      <c r="E83" s="86" t="s">
        <v>348</v>
      </c>
      <c r="F83" s="82">
        <v>4200</v>
      </c>
      <c r="G83" s="82">
        <v>58463.999999999993</v>
      </c>
      <c r="H83" s="83" t="s">
        <v>233</v>
      </c>
      <c r="I83" s="82">
        <v>64311</v>
      </c>
    </row>
    <row r="84" spans="2:9" ht="27.75" customHeight="1">
      <c r="B84" s="57">
        <v>72</v>
      </c>
      <c r="C84" s="84" t="s">
        <v>100</v>
      </c>
      <c r="D84" s="80" t="s">
        <v>349</v>
      </c>
      <c r="E84" s="86" t="s">
        <v>350</v>
      </c>
      <c r="F84" s="82">
        <v>1212.3499999999999</v>
      </c>
      <c r="G84" s="82">
        <v>16875.911999999997</v>
      </c>
      <c r="H84" s="83" t="s">
        <v>233</v>
      </c>
      <c r="I84" s="82">
        <v>18564</v>
      </c>
    </row>
    <row r="85" spans="2:9" ht="27.75" customHeight="1">
      <c r="B85" s="57">
        <v>73</v>
      </c>
      <c r="C85" s="84" t="s">
        <v>100</v>
      </c>
      <c r="D85" s="80" t="s">
        <v>351</v>
      </c>
      <c r="E85" s="86" t="s">
        <v>352</v>
      </c>
      <c r="F85" s="82">
        <v>5100</v>
      </c>
      <c r="G85" s="82">
        <v>70992</v>
      </c>
      <c r="H85" s="83" t="s">
        <v>233</v>
      </c>
      <c r="I85" s="82">
        <v>78092</v>
      </c>
    </row>
    <row r="86" spans="2:9" ht="27.75" customHeight="1">
      <c r="B86" s="57">
        <v>74</v>
      </c>
      <c r="C86" s="84" t="s">
        <v>100</v>
      </c>
      <c r="D86" s="80" t="s">
        <v>353</v>
      </c>
      <c r="E86" s="86" t="s">
        <v>354</v>
      </c>
      <c r="F86" s="82">
        <v>8400</v>
      </c>
      <c r="G86" s="82">
        <v>116927.99999999999</v>
      </c>
      <c r="H86" s="83" t="s">
        <v>233</v>
      </c>
      <c r="I86" s="82">
        <v>128621</v>
      </c>
    </row>
    <row r="87" spans="2:9" ht="27.75" customHeight="1">
      <c r="B87" s="57">
        <v>75</v>
      </c>
      <c r="C87" s="84" t="s">
        <v>100</v>
      </c>
      <c r="D87" s="80" t="s">
        <v>355</v>
      </c>
      <c r="E87" s="86" t="s">
        <v>356</v>
      </c>
      <c r="F87" s="82">
        <v>9061.5</v>
      </c>
      <c r="G87" s="82">
        <v>126136.07999999999</v>
      </c>
      <c r="H87" s="83" t="s">
        <v>233</v>
      </c>
      <c r="I87" s="82">
        <v>138750</v>
      </c>
    </row>
    <row r="88" spans="2:9" ht="27.75" customHeight="1">
      <c r="B88" s="57">
        <v>76</v>
      </c>
      <c r="C88" s="84" t="s">
        <v>100</v>
      </c>
      <c r="D88" s="80" t="s">
        <v>357</v>
      </c>
      <c r="E88" s="86" t="s">
        <v>358</v>
      </c>
      <c r="F88" s="82">
        <v>20000</v>
      </c>
      <c r="G88" s="82">
        <v>278400</v>
      </c>
      <c r="H88" s="83" t="s">
        <v>233</v>
      </c>
      <c r="I88" s="82">
        <v>306240</v>
      </c>
    </row>
    <row r="89" spans="2:9" ht="36">
      <c r="B89" s="57">
        <v>77</v>
      </c>
      <c r="C89" s="84" t="s">
        <v>100</v>
      </c>
      <c r="D89" s="80" t="s">
        <v>359</v>
      </c>
      <c r="E89" s="86" t="s">
        <v>193</v>
      </c>
      <c r="F89" s="82">
        <v>190350</v>
      </c>
      <c r="G89" s="82">
        <v>2649672</v>
      </c>
      <c r="H89" s="83" t="s">
        <v>233</v>
      </c>
      <c r="I89" s="82">
        <v>2914640</v>
      </c>
    </row>
    <row r="90" spans="2:9" ht="24">
      <c r="B90" s="57">
        <v>78</v>
      </c>
      <c r="C90" s="84" t="s">
        <v>100</v>
      </c>
      <c r="D90" s="80" t="s">
        <v>360</v>
      </c>
      <c r="E90" s="86" t="s">
        <v>206</v>
      </c>
      <c r="F90" s="82">
        <v>110000</v>
      </c>
      <c r="G90" s="82">
        <v>1531200</v>
      </c>
      <c r="H90" s="83" t="s">
        <v>233</v>
      </c>
      <c r="I90" s="82">
        <v>1684320</v>
      </c>
    </row>
    <row r="91" spans="2:9" ht="24">
      <c r="B91" s="57">
        <v>79</v>
      </c>
      <c r="C91" s="84" t="s">
        <v>100</v>
      </c>
      <c r="D91" s="80" t="s">
        <v>361</v>
      </c>
      <c r="E91" s="86" t="s">
        <v>150</v>
      </c>
      <c r="F91" s="82">
        <v>20000</v>
      </c>
      <c r="G91" s="82">
        <v>278400</v>
      </c>
      <c r="H91" s="83" t="s">
        <v>233</v>
      </c>
      <c r="I91" s="82">
        <v>306240</v>
      </c>
    </row>
    <row r="92" spans="2:9" ht="36">
      <c r="B92" s="57">
        <v>80</v>
      </c>
      <c r="C92" s="84" t="s">
        <v>100</v>
      </c>
      <c r="D92" s="80" t="s">
        <v>362</v>
      </c>
      <c r="E92" s="86" t="s">
        <v>141</v>
      </c>
      <c r="F92" s="82">
        <v>1817000</v>
      </c>
      <c r="G92" s="82">
        <v>25292640</v>
      </c>
      <c r="H92" s="83" t="s">
        <v>233</v>
      </c>
      <c r="I92" s="82">
        <v>27821904</v>
      </c>
    </row>
    <row r="93" spans="2:9" ht="36">
      <c r="B93" s="57">
        <v>81</v>
      </c>
      <c r="C93" s="84" t="s">
        <v>101</v>
      </c>
      <c r="D93" s="80" t="s">
        <v>363</v>
      </c>
      <c r="E93" s="81" t="s">
        <v>298</v>
      </c>
      <c r="F93" s="82">
        <v>1656360.75</v>
      </c>
      <c r="G93" s="82">
        <v>23056541.639999997</v>
      </c>
      <c r="H93" s="83" t="s">
        <v>233</v>
      </c>
      <c r="I93" s="82">
        <v>25362196</v>
      </c>
    </row>
    <row r="94" spans="2:9" ht="24">
      <c r="B94" s="57">
        <v>82</v>
      </c>
      <c r="C94" s="84" t="s">
        <v>102</v>
      </c>
      <c r="D94" s="85" t="s">
        <v>364</v>
      </c>
      <c r="E94" s="86" t="s">
        <v>365</v>
      </c>
      <c r="F94" s="82">
        <v>13330.2</v>
      </c>
      <c r="G94" s="82">
        <v>185556.38400000002</v>
      </c>
      <c r="H94" s="83" t="s">
        <v>233</v>
      </c>
      <c r="I94" s="82">
        <v>204113</v>
      </c>
    </row>
    <row r="95" spans="2:9" ht="36">
      <c r="B95" s="57">
        <v>83</v>
      </c>
      <c r="C95" s="84" t="s">
        <v>102</v>
      </c>
      <c r="D95" s="85" t="s">
        <v>366</v>
      </c>
      <c r="E95" s="86" t="s">
        <v>367</v>
      </c>
      <c r="F95" s="82">
        <v>57000</v>
      </c>
      <c r="G95" s="82">
        <v>793440</v>
      </c>
      <c r="H95" s="83" t="s">
        <v>233</v>
      </c>
      <c r="I95" s="82">
        <v>872784</v>
      </c>
    </row>
    <row r="96" spans="2:9" ht="132">
      <c r="B96" s="57">
        <v>84</v>
      </c>
      <c r="C96" s="84" t="s">
        <v>102</v>
      </c>
      <c r="D96" s="85" t="s">
        <v>368</v>
      </c>
      <c r="E96" s="86" t="s">
        <v>369</v>
      </c>
      <c r="F96" s="82">
        <v>125000</v>
      </c>
      <c r="G96" s="82">
        <v>1739999.9999999998</v>
      </c>
      <c r="H96" s="83" t="s">
        <v>233</v>
      </c>
      <c r="I96" s="82">
        <v>1914000</v>
      </c>
    </row>
    <row r="97" spans="2:9" ht="36">
      <c r="B97" s="57">
        <v>85</v>
      </c>
      <c r="C97" s="84" t="s">
        <v>102</v>
      </c>
      <c r="D97" s="85" t="s">
        <v>370</v>
      </c>
      <c r="E97" s="86" t="s">
        <v>202</v>
      </c>
      <c r="F97" s="98">
        <v>95000</v>
      </c>
      <c r="G97" s="82">
        <v>1322400</v>
      </c>
      <c r="H97" s="83" t="s">
        <v>233</v>
      </c>
      <c r="I97" s="82">
        <v>1454640</v>
      </c>
    </row>
    <row r="98" spans="2:9" ht="36">
      <c r="B98" s="57">
        <v>86</v>
      </c>
      <c r="C98" s="84" t="s">
        <v>102</v>
      </c>
      <c r="D98" s="85" t="s">
        <v>371</v>
      </c>
      <c r="E98" s="86" t="s">
        <v>150</v>
      </c>
      <c r="F98" s="82">
        <v>26250</v>
      </c>
      <c r="G98" s="82">
        <v>365400</v>
      </c>
      <c r="H98" s="83" t="s">
        <v>233</v>
      </c>
      <c r="I98" s="82">
        <v>401940</v>
      </c>
    </row>
    <row r="99" spans="2:9" ht="36">
      <c r="B99" s="57">
        <v>87</v>
      </c>
      <c r="C99" s="84" t="s">
        <v>102</v>
      </c>
      <c r="D99" s="85" t="s">
        <v>372</v>
      </c>
      <c r="E99" s="86" t="s">
        <v>193</v>
      </c>
      <c r="F99" s="82">
        <v>920000</v>
      </c>
      <c r="G99" s="82">
        <v>12806400</v>
      </c>
      <c r="H99" s="83" t="s">
        <v>233</v>
      </c>
      <c r="I99" s="82">
        <v>14087040</v>
      </c>
    </row>
    <row r="100" spans="2:9" ht="24">
      <c r="B100" s="57">
        <v>88</v>
      </c>
      <c r="C100" s="84" t="s">
        <v>102</v>
      </c>
      <c r="D100" s="85" t="s">
        <v>373</v>
      </c>
      <c r="E100" s="86" t="s">
        <v>197</v>
      </c>
      <c r="F100" s="82">
        <v>22500</v>
      </c>
      <c r="G100" s="82">
        <v>270000</v>
      </c>
      <c r="H100" s="83" t="s">
        <v>233</v>
      </c>
      <c r="I100" s="82">
        <v>297000</v>
      </c>
    </row>
    <row r="101" spans="2:9" ht="24">
      <c r="B101" s="57">
        <v>89</v>
      </c>
      <c r="C101" s="84" t="s">
        <v>102</v>
      </c>
      <c r="D101" s="85" t="s">
        <v>374</v>
      </c>
      <c r="E101" s="86" t="s">
        <v>185</v>
      </c>
      <c r="F101" s="82">
        <v>33000</v>
      </c>
      <c r="G101" s="82">
        <v>396000</v>
      </c>
      <c r="H101" s="83" t="s">
        <v>233</v>
      </c>
      <c r="I101" s="82">
        <v>435600</v>
      </c>
    </row>
    <row r="102" spans="2:9" ht="48">
      <c r="B102" s="57">
        <v>90</v>
      </c>
      <c r="C102" s="84" t="s">
        <v>103</v>
      </c>
      <c r="D102" s="85" t="s">
        <v>375</v>
      </c>
      <c r="E102" s="81" t="s">
        <v>157</v>
      </c>
      <c r="F102" s="82">
        <v>30000</v>
      </c>
      <c r="G102" s="82">
        <v>417600</v>
      </c>
      <c r="H102" s="83" t="s">
        <v>233</v>
      </c>
      <c r="I102" s="82">
        <v>459360</v>
      </c>
    </row>
    <row r="103" spans="2:9" ht="36">
      <c r="B103" s="57">
        <v>91</v>
      </c>
      <c r="C103" s="84" t="s">
        <v>103</v>
      </c>
      <c r="D103" s="85" t="s">
        <v>376</v>
      </c>
      <c r="E103" s="81" t="s">
        <v>193</v>
      </c>
      <c r="F103" s="82">
        <v>50000</v>
      </c>
      <c r="G103" s="82">
        <v>696000</v>
      </c>
      <c r="H103" s="83" t="s">
        <v>233</v>
      </c>
      <c r="I103" s="82">
        <v>765600</v>
      </c>
    </row>
    <row r="104" spans="2:9" ht="24">
      <c r="B104" s="57">
        <v>92</v>
      </c>
      <c r="C104" s="84" t="s">
        <v>103</v>
      </c>
      <c r="D104" s="85" t="s">
        <v>377</v>
      </c>
      <c r="E104" s="81" t="s">
        <v>193</v>
      </c>
      <c r="F104" s="82">
        <v>95000</v>
      </c>
      <c r="G104" s="82">
        <v>1322400</v>
      </c>
      <c r="H104" s="83" t="s">
        <v>233</v>
      </c>
      <c r="I104" s="82">
        <v>1454640</v>
      </c>
    </row>
    <row r="105" spans="2:9" ht="36">
      <c r="B105" s="57">
        <v>93</v>
      </c>
      <c r="C105" s="84" t="s">
        <v>103</v>
      </c>
      <c r="D105" s="85" t="s">
        <v>378</v>
      </c>
      <c r="E105" s="81" t="s">
        <v>379</v>
      </c>
      <c r="F105" s="82">
        <v>29485.07</v>
      </c>
      <c r="G105" s="82">
        <v>410432.17439999996</v>
      </c>
      <c r="H105" s="83" t="s">
        <v>233</v>
      </c>
      <c r="I105" s="82">
        <v>451476</v>
      </c>
    </row>
    <row r="106" spans="2:9" ht="24">
      <c r="B106" s="57">
        <v>94</v>
      </c>
      <c r="C106" s="84" t="s">
        <v>103</v>
      </c>
      <c r="D106" s="85" t="s">
        <v>380</v>
      </c>
      <c r="E106" s="81" t="s">
        <v>202</v>
      </c>
      <c r="F106" s="82">
        <v>25000</v>
      </c>
      <c r="G106" s="82">
        <v>348000</v>
      </c>
      <c r="H106" s="83" t="s">
        <v>233</v>
      </c>
      <c r="I106" s="82">
        <v>382800</v>
      </c>
    </row>
    <row r="107" spans="2:9" ht="24">
      <c r="B107" s="57">
        <v>95</v>
      </c>
      <c r="C107" s="84" t="s">
        <v>104</v>
      </c>
      <c r="D107" s="80" t="s">
        <v>381</v>
      </c>
      <c r="E107" s="86" t="s">
        <v>382</v>
      </c>
      <c r="F107" s="82">
        <v>8500</v>
      </c>
      <c r="G107" s="82">
        <v>118319.99999999999</v>
      </c>
      <c r="H107" s="83" t="s">
        <v>233</v>
      </c>
      <c r="I107" s="82">
        <v>130152</v>
      </c>
    </row>
    <row r="108" spans="2:9" ht="24">
      <c r="B108" s="57">
        <v>96</v>
      </c>
      <c r="C108" s="84" t="s">
        <v>104</v>
      </c>
      <c r="D108" s="80" t="s">
        <v>383</v>
      </c>
      <c r="E108" s="86" t="s">
        <v>384</v>
      </c>
      <c r="F108" s="82">
        <v>8617.14</v>
      </c>
      <c r="G108" s="82">
        <v>119950.58879999998</v>
      </c>
      <c r="H108" s="83" t="s">
        <v>233</v>
      </c>
      <c r="I108" s="82">
        <v>131946</v>
      </c>
    </row>
    <row r="109" spans="2:9" ht="24">
      <c r="B109" s="57">
        <v>97</v>
      </c>
      <c r="C109" s="84" t="s">
        <v>105</v>
      </c>
      <c r="D109" s="80" t="s">
        <v>385</v>
      </c>
      <c r="E109" s="86" t="s">
        <v>139</v>
      </c>
      <c r="F109" s="82">
        <v>21551.72</v>
      </c>
      <c r="G109" s="82">
        <v>299999.9424</v>
      </c>
      <c r="H109" s="83" t="s">
        <v>233</v>
      </c>
      <c r="I109" s="82">
        <v>330000</v>
      </c>
    </row>
    <row r="110" spans="2:9" ht="24">
      <c r="B110" s="57">
        <v>98</v>
      </c>
      <c r="C110" s="84" t="s">
        <v>106</v>
      </c>
      <c r="D110" s="80" t="s">
        <v>386</v>
      </c>
      <c r="E110" s="86" t="s">
        <v>387</v>
      </c>
      <c r="F110" s="82">
        <v>33327.839999999997</v>
      </c>
      <c r="G110" s="82">
        <v>463923.53279999993</v>
      </c>
      <c r="H110" s="83" t="s">
        <v>233</v>
      </c>
      <c r="I110" s="82">
        <v>510316</v>
      </c>
    </row>
    <row r="111" spans="2:9" ht="36">
      <c r="B111" s="57">
        <v>99</v>
      </c>
      <c r="C111" s="84" t="s">
        <v>107</v>
      </c>
      <c r="D111" s="85" t="s">
        <v>388</v>
      </c>
      <c r="E111" s="86" t="s">
        <v>389</v>
      </c>
      <c r="F111" s="82">
        <v>8500</v>
      </c>
      <c r="G111" s="82">
        <v>118319.99999999999</v>
      </c>
      <c r="H111" s="83" t="s">
        <v>233</v>
      </c>
      <c r="I111" s="82">
        <v>130152</v>
      </c>
    </row>
    <row r="112" spans="2:9" ht="24">
      <c r="B112" s="57">
        <v>100</v>
      </c>
      <c r="C112" s="84" t="s">
        <v>107</v>
      </c>
      <c r="D112" s="85" t="s">
        <v>390</v>
      </c>
      <c r="E112" s="86" t="s">
        <v>391</v>
      </c>
      <c r="F112" s="82">
        <v>8500</v>
      </c>
      <c r="G112" s="82">
        <v>118319.99999999999</v>
      </c>
      <c r="H112" s="83" t="s">
        <v>233</v>
      </c>
      <c r="I112" s="82">
        <v>130152</v>
      </c>
    </row>
    <row r="113" spans="2:9" ht="36">
      <c r="B113" s="57">
        <v>101</v>
      </c>
      <c r="C113" s="84" t="s">
        <v>107</v>
      </c>
      <c r="D113" s="85" t="s">
        <v>392</v>
      </c>
      <c r="E113" s="86" t="s">
        <v>393</v>
      </c>
      <c r="F113" s="82">
        <v>130000</v>
      </c>
      <c r="G113" s="82">
        <v>1809599.9999999998</v>
      </c>
      <c r="H113" s="83" t="s">
        <v>233</v>
      </c>
      <c r="I113" s="82">
        <v>1990560</v>
      </c>
    </row>
    <row r="114" spans="2:9" ht="24">
      <c r="B114" s="57">
        <v>102</v>
      </c>
      <c r="C114" s="84" t="s">
        <v>107</v>
      </c>
      <c r="D114" s="85" t="s">
        <v>394</v>
      </c>
      <c r="E114" s="86" t="s">
        <v>157</v>
      </c>
      <c r="F114" s="82">
        <v>80252</v>
      </c>
      <c r="G114" s="82">
        <v>1117107.8399999999</v>
      </c>
      <c r="H114" s="83" t="s">
        <v>233</v>
      </c>
      <c r="I114" s="82">
        <v>1228819</v>
      </c>
    </row>
    <row r="115" spans="2:9" ht="27.75" customHeight="1">
      <c r="B115" s="57">
        <v>103</v>
      </c>
      <c r="C115" s="84" t="s">
        <v>107</v>
      </c>
      <c r="D115" s="85" t="s">
        <v>395</v>
      </c>
      <c r="E115" s="86" t="s">
        <v>298</v>
      </c>
      <c r="F115" s="82">
        <v>214092</v>
      </c>
      <c r="G115" s="82">
        <v>2980160.6399999997</v>
      </c>
      <c r="H115" s="83" t="s">
        <v>233</v>
      </c>
      <c r="I115" s="82">
        <v>3278177</v>
      </c>
    </row>
    <row r="116" spans="2:9" ht="27.75" customHeight="1">
      <c r="B116" s="57">
        <v>104</v>
      </c>
      <c r="C116" s="84" t="s">
        <v>107</v>
      </c>
      <c r="D116" s="85" t="s">
        <v>396</v>
      </c>
      <c r="E116" s="86" t="s">
        <v>193</v>
      </c>
      <c r="F116" s="82">
        <v>145348.67000000001</v>
      </c>
      <c r="G116" s="82">
        <v>2023253.4863999998</v>
      </c>
      <c r="H116" s="83" t="s">
        <v>233</v>
      </c>
      <c r="I116" s="82">
        <v>2225579</v>
      </c>
    </row>
    <row r="117" spans="2:9" ht="24">
      <c r="B117" s="57">
        <v>105</v>
      </c>
      <c r="C117" s="84" t="s">
        <v>107</v>
      </c>
      <c r="D117" s="85" t="s">
        <v>397</v>
      </c>
      <c r="E117" s="86" t="s">
        <v>398</v>
      </c>
      <c r="F117" s="82">
        <v>15286.31</v>
      </c>
      <c r="G117" s="82">
        <v>212785.43519999998</v>
      </c>
      <c r="H117" s="83" t="s">
        <v>233</v>
      </c>
      <c r="I117" s="82">
        <v>234064</v>
      </c>
    </row>
    <row r="118" spans="2:9" ht="24">
      <c r="B118" s="57">
        <v>106</v>
      </c>
      <c r="C118" s="84" t="s">
        <v>107</v>
      </c>
      <c r="D118" s="85" t="s">
        <v>399</v>
      </c>
      <c r="E118" s="86" t="s">
        <v>400</v>
      </c>
      <c r="F118" s="82">
        <v>21000</v>
      </c>
      <c r="G118" s="82">
        <v>292320</v>
      </c>
      <c r="H118" s="83" t="s">
        <v>233</v>
      </c>
      <c r="I118" s="82">
        <v>321552</v>
      </c>
    </row>
    <row r="119" spans="2:9" ht="24">
      <c r="B119" s="57">
        <v>107</v>
      </c>
      <c r="C119" s="84" t="s">
        <v>107</v>
      </c>
      <c r="D119" s="85" t="s">
        <v>401</v>
      </c>
      <c r="E119" s="86" t="s">
        <v>402</v>
      </c>
      <c r="F119" s="82">
        <v>12798</v>
      </c>
      <c r="G119" s="82">
        <v>178148.15999999997</v>
      </c>
      <c r="H119" s="83" t="s">
        <v>233</v>
      </c>
      <c r="I119" s="82">
        <v>195963</v>
      </c>
    </row>
    <row r="120" spans="2:9" ht="24">
      <c r="B120" s="57">
        <v>108</v>
      </c>
      <c r="C120" s="84" t="s">
        <v>107</v>
      </c>
      <c r="D120" s="85" t="s">
        <v>403</v>
      </c>
      <c r="E120" s="86" t="s">
        <v>404</v>
      </c>
      <c r="F120" s="82">
        <v>27000</v>
      </c>
      <c r="G120" s="82">
        <v>375840</v>
      </c>
      <c r="H120" s="83" t="s">
        <v>233</v>
      </c>
      <c r="I120" s="82">
        <v>413424</v>
      </c>
    </row>
    <row r="121" spans="2:9" ht="24">
      <c r="B121" s="57">
        <v>109</v>
      </c>
      <c r="C121" s="84" t="s">
        <v>107</v>
      </c>
      <c r="D121" s="85" t="s">
        <v>405</v>
      </c>
      <c r="E121" s="86" t="s">
        <v>406</v>
      </c>
      <c r="F121" s="82">
        <v>180000</v>
      </c>
      <c r="G121" s="82">
        <v>2505600</v>
      </c>
      <c r="H121" s="83" t="s">
        <v>233</v>
      </c>
      <c r="I121" s="82">
        <v>2756160</v>
      </c>
    </row>
    <row r="122" spans="2:9" ht="24">
      <c r="B122" s="57">
        <v>110</v>
      </c>
      <c r="C122" s="84" t="s">
        <v>107</v>
      </c>
      <c r="D122" s="80" t="s">
        <v>407</v>
      </c>
      <c r="E122" s="86" t="s">
        <v>408</v>
      </c>
      <c r="F122" s="82">
        <v>11546.17</v>
      </c>
      <c r="G122" s="82">
        <v>138554.04</v>
      </c>
      <c r="H122" s="83" t="s">
        <v>233</v>
      </c>
      <c r="I122" s="82">
        <v>152410</v>
      </c>
    </row>
    <row r="123" spans="2:9" ht="24">
      <c r="B123" s="57">
        <v>111</v>
      </c>
      <c r="C123" s="84" t="s">
        <v>108</v>
      </c>
      <c r="D123" s="80" t="s">
        <v>409</v>
      </c>
      <c r="E123" s="86" t="s">
        <v>410</v>
      </c>
      <c r="F123" s="82">
        <v>75000</v>
      </c>
      <c r="G123" s="82">
        <v>1043999.9999999999</v>
      </c>
      <c r="H123" s="83" t="s">
        <v>233</v>
      </c>
      <c r="I123" s="82">
        <v>1148400</v>
      </c>
    </row>
    <row r="124" spans="2:9" ht="36">
      <c r="B124" s="57">
        <v>112</v>
      </c>
      <c r="C124" s="84" t="s">
        <v>108</v>
      </c>
      <c r="D124" s="80" t="s">
        <v>411</v>
      </c>
      <c r="E124" s="86" t="s">
        <v>193</v>
      </c>
      <c r="F124" s="82">
        <v>24647.14</v>
      </c>
      <c r="G124" s="82">
        <v>343088.18879999995</v>
      </c>
      <c r="H124" s="83" t="s">
        <v>233</v>
      </c>
      <c r="I124" s="82">
        <v>377398</v>
      </c>
    </row>
    <row r="125" spans="2:9" ht="24">
      <c r="B125" s="57">
        <v>113</v>
      </c>
      <c r="C125" s="84" t="s">
        <v>108</v>
      </c>
      <c r="D125" s="80" t="s">
        <v>412</v>
      </c>
      <c r="E125" s="86" t="s">
        <v>193</v>
      </c>
      <c r="F125" s="82">
        <v>50000</v>
      </c>
      <c r="G125" s="82">
        <v>696000</v>
      </c>
      <c r="H125" s="83" t="s">
        <v>233</v>
      </c>
      <c r="I125" s="82">
        <v>765600</v>
      </c>
    </row>
    <row r="126" spans="2:9" ht="84.75" thickBot="1">
      <c r="B126" s="57">
        <v>114</v>
      </c>
      <c r="C126" s="84" t="s">
        <v>108</v>
      </c>
      <c r="D126" s="80" t="s">
        <v>413</v>
      </c>
      <c r="E126" s="81" t="s">
        <v>414</v>
      </c>
      <c r="F126" s="82">
        <v>42717.34</v>
      </c>
      <c r="G126" s="82">
        <v>594625.3727999999</v>
      </c>
      <c r="H126" s="83" t="s">
        <v>233</v>
      </c>
      <c r="I126" s="82">
        <v>654088</v>
      </c>
    </row>
    <row r="127" spans="2:9" ht="36.75" thickTop="1">
      <c r="B127" s="57">
        <v>115</v>
      </c>
      <c r="C127" s="84" t="s">
        <v>110</v>
      </c>
      <c r="D127" s="80" t="s">
        <v>415</v>
      </c>
      <c r="E127" s="81" t="s">
        <v>416</v>
      </c>
      <c r="F127" s="99">
        <v>5000</v>
      </c>
      <c r="G127" s="82">
        <v>69600</v>
      </c>
      <c r="H127" s="83" t="s">
        <v>233</v>
      </c>
      <c r="I127" s="82">
        <v>76560</v>
      </c>
    </row>
    <row r="128" spans="2:9" ht="36">
      <c r="B128" s="57">
        <v>116</v>
      </c>
      <c r="C128" s="84" t="s">
        <v>110</v>
      </c>
      <c r="D128" s="80" t="s">
        <v>417</v>
      </c>
      <c r="E128" s="81" t="s">
        <v>418</v>
      </c>
      <c r="F128" s="100">
        <v>32600</v>
      </c>
      <c r="G128" s="82">
        <v>453791.99999999994</v>
      </c>
      <c r="H128" s="83" t="s">
        <v>233</v>
      </c>
      <c r="I128" s="82">
        <v>499172</v>
      </c>
    </row>
    <row r="129" spans="2:9" ht="36">
      <c r="B129" s="57">
        <v>117</v>
      </c>
      <c r="C129" s="84" t="s">
        <v>110</v>
      </c>
      <c r="D129" s="80" t="s">
        <v>419</v>
      </c>
      <c r="E129" s="81" t="s">
        <v>420</v>
      </c>
      <c r="F129" s="82">
        <v>308968.5</v>
      </c>
      <c r="G129" s="82">
        <v>4300841.5199999996</v>
      </c>
      <c r="H129" s="83" t="s">
        <v>233</v>
      </c>
      <c r="I129" s="82">
        <v>4730926</v>
      </c>
    </row>
    <row r="130" spans="2:9" ht="29.25" customHeight="1">
      <c r="B130" s="57">
        <v>118</v>
      </c>
      <c r="C130" s="101" t="s">
        <v>111</v>
      </c>
      <c r="D130" s="80" t="s">
        <v>421</v>
      </c>
      <c r="E130" s="86" t="s">
        <v>422</v>
      </c>
      <c r="F130" s="82">
        <v>7540</v>
      </c>
      <c r="G130" s="82">
        <v>104956.79999999999</v>
      </c>
      <c r="H130" s="83" t="s">
        <v>233</v>
      </c>
      <c r="I130" s="82">
        <v>115453</v>
      </c>
    </row>
    <row r="131" spans="2:9" ht="29.25" customHeight="1">
      <c r="B131" s="57">
        <v>119</v>
      </c>
      <c r="C131" s="101" t="s">
        <v>111</v>
      </c>
      <c r="D131" s="80" t="s">
        <v>423</v>
      </c>
      <c r="E131" s="86" t="s">
        <v>193</v>
      </c>
      <c r="F131" s="82">
        <v>17569.87</v>
      </c>
      <c r="G131" s="82">
        <v>244572.59039999999</v>
      </c>
      <c r="H131" s="83" t="s">
        <v>233</v>
      </c>
      <c r="I131" s="82">
        <v>269030</v>
      </c>
    </row>
    <row r="132" spans="2:9" ht="29.25" customHeight="1">
      <c r="B132" s="57">
        <v>120</v>
      </c>
      <c r="C132" s="101" t="s">
        <v>111</v>
      </c>
      <c r="D132" s="80" t="s">
        <v>424</v>
      </c>
      <c r="E132" s="86" t="s">
        <v>193</v>
      </c>
      <c r="F132" s="82">
        <v>4583.37</v>
      </c>
      <c r="G132" s="82">
        <v>63800.510399999999</v>
      </c>
      <c r="H132" s="83" t="s">
        <v>233</v>
      </c>
      <c r="I132" s="82">
        <v>70181</v>
      </c>
    </row>
    <row r="133" spans="2:9" ht="29.25" customHeight="1">
      <c r="B133" s="57">
        <v>121</v>
      </c>
      <c r="C133" s="84" t="s">
        <v>112</v>
      </c>
      <c r="D133" s="80" t="s">
        <v>425</v>
      </c>
      <c r="E133" s="86" t="s">
        <v>426</v>
      </c>
      <c r="F133" s="82">
        <v>16181.31</v>
      </c>
      <c r="G133" s="82">
        <v>225243.83519999997</v>
      </c>
      <c r="H133" s="83" t="s">
        <v>233</v>
      </c>
      <c r="I133" s="82">
        <v>247769</v>
      </c>
    </row>
    <row r="134" spans="2:9" ht="29.25" customHeight="1">
      <c r="B134" s="57">
        <v>122</v>
      </c>
      <c r="C134" s="84" t="s">
        <v>112</v>
      </c>
      <c r="D134" s="80" t="s">
        <v>427</v>
      </c>
      <c r="E134" s="86" t="s">
        <v>428</v>
      </c>
      <c r="F134" s="82">
        <v>29500</v>
      </c>
      <c r="G134" s="82">
        <v>410640</v>
      </c>
      <c r="H134" s="83" t="s">
        <v>233</v>
      </c>
      <c r="I134" s="82">
        <v>451704</v>
      </c>
    </row>
    <row r="135" spans="2:9" ht="29.25" customHeight="1">
      <c r="B135" s="57">
        <v>123</v>
      </c>
      <c r="C135" s="84" t="s">
        <v>112</v>
      </c>
      <c r="D135" s="80" t="s">
        <v>429</v>
      </c>
      <c r="E135" s="86" t="s">
        <v>202</v>
      </c>
      <c r="F135" s="82">
        <v>62937</v>
      </c>
      <c r="G135" s="82">
        <v>876083.03999999992</v>
      </c>
      <c r="H135" s="83" t="s">
        <v>233</v>
      </c>
      <c r="I135" s="82">
        <v>963692</v>
      </c>
    </row>
    <row r="136" spans="2:9" ht="29.25" customHeight="1">
      <c r="B136" s="57">
        <v>124</v>
      </c>
      <c r="C136" s="84" t="s">
        <v>112</v>
      </c>
      <c r="D136" s="80" t="s">
        <v>430</v>
      </c>
      <c r="E136" s="86" t="s">
        <v>153</v>
      </c>
      <c r="F136" s="82">
        <v>7787.02</v>
      </c>
      <c r="G136" s="82">
        <v>108395.3184</v>
      </c>
      <c r="H136" s="83" t="s">
        <v>233</v>
      </c>
      <c r="I136" s="82">
        <v>119235</v>
      </c>
    </row>
    <row r="137" spans="2:9" ht="48">
      <c r="B137" s="57">
        <v>125</v>
      </c>
      <c r="C137" s="84" t="s">
        <v>112</v>
      </c>
      <c r="D137" s="80" t="s">
        <v>431</v>
      </c>
      <c r="E137" s="86" t="s">
        <v>432</v>
      </c>
      <c r="F137" s="82">
        <v>26000</v>
      </c>
      <c r="G137" s="82">
        <v>361920</v>
      </c>
      <c r="H137" s="83" t="s">
        <v>233</v>
      </c>
      <c r="I137" s="82">
        <v>398112</v>
      </c>
    </row>
    <row r="138" spans="2:9" ht="36">
      <c r="B138" s="57">
        <v>126</v>
      </c>
      <c r="C138" s="84" t="s">
        <v>112</v>
      </c>
      <c r="D138" s="80" t="s">
        <v>433</v>
      </c>
      <c r="E138" s="86" t="s">
        <v>434</v>
      </c>
      <c r="F138" s="82">
        <v>6683.04</v>
      </c>
      <c r="G138" s="82">
        <v>93027.916799999992</v>
      </c>
      <c r="H138" s="83" t="s">
        <v>233</v>
      </c>
      <c r="I138" s="82">
        <v>102331</v>
      </c>
    </row>
    <row r="139" spans="2:9" ht="24">
      <c r="B139" s="57">
        <v>127</v>
      </c>
      <c r="C139" s="84" t="s">
        <v>112</v>
      </c>
      <c r="D139" s="80" t="s">
        <v>435</v>
      </c>
      <c r="E139" s="86" t="s">
        <v>436</v>
      </c>
      <c r="F139" s="82">
        <v>40000</v>
      </c>
      <c r="G139" s="82">
        <v>556800</v>
      </c>
      <c r="H139" s="83" t="s">
        <v>233</v>
      </c>
      <c r="I139" s="82">
        <v>612480</v>
      </c>
    </row>
    <row r="140" spans="2:9" ht="24">
      <c r="B140" s="57">
        <v>128</v>
      </c>
      <c r="C140" s="84" t="s">
        <v>112</v>
      </c>
      <c r="D140" s="80" t="s">
        <v>437</v>
      </c>
      <c r="E140" s="86" t="s">
        <v>438</v>
      </c>
      <c r="F140" s="82">
        <v>1994.18</v>
      </c>
      <c r="G140" s="82">
        <v>27758.985599999996</v>
      </c>
      <c r="H140" s="83" t="s">
        <v>233</v>
      </c>
      <c r="I140" s="82">
        <v>30535</v>
      </c>
    </row>
    <row r="141" spans="2:9" ht="60">
      <c r="B141" s="57">
        <v>129</v>
      </c>
      <c r="C141" s="84" t="s">
        <v>112</v>
      </c>
      <c r="D141" s="80" t="s">
        <v>439</v>
      </c>
      <c r="E141" s="86" t="s">
        <v>440</v>
      </c>
      <c r="F141" s="82">
        <v>142132.35</v>
      </c>
      <c r="G141" s="82">
        <v>1978482.3120000002</v>
      </c>
      <c r="H141" s="83" t="s">
        <v>233</v>
      </c>
      <c r="I141" s="82">
        <v>2176331</v>
      </c>
    </row>
    <row r="142" spans="2:9" ht="36">
      <c r="B142" s="57">
        <v>130</v>
      </c>
      <c r="C142" s="84" t="s">
        <v>113</v>
      </c>
      <c r="D142" s="80" t="s">
        <v>441</v>
      </c>
      <c r="E142" s="86" t="s">
        <v>442</v>
      </c>
      <c r="F142" s="82">
        <v>3200</v>
      </c>
      <c r="G142" s="82">
        <v>44544</v>
      </c>
      <c r="H142" s="83" t="s">
        <v>233</v>
      </c>
      <c r="I142" s="82">
        <v>48999</v>
      </c>
    </row>
    <row r="143" spans="2:9" ht="24">
      <c r="B143" s="57">
        <v>131</v>
      </c>
      <c r="C143" s="84" t="s">
        <v>113</v>
      </c>
      <c r="D143" s="80" t="s">
        <v>443</v>
      </c>
      <c r="E143" s="86" t="s">
        <v>328</v>
      </c>
      <c r="F143" s="82">
        <v>22960</v>
      </c>
      <c r="G143" s="82">
        <v>319603.19999999995</v>
      </c>
      <c r="H143" s="83" t="s">
        <v>233</v>
      </c>
      <c r="I143" s="82">
        <v>351564</v>
      </c>
    </row>
    <row r="144" spans="2:9" ht="36">
      <c r="B144" s="57">
        <v>132</v>
      </c>
      <c r="C144" s="84" t="s">
        <v>113</v>
      </c>
      <c r="D144" s="80" t="s">
        <v>444</v>
      </c>
      <c r="E144" s="86" t="s">
        <v>445</v>
      </c>
      <c r="F144" s="82">
        <v>184981.2</v>
      </c>
      <c r="G144" s="82">
        <v>2574938.3040000005</v>
      </c>
      <c r="H144" s="83" t="s">
        <v>233</v>
      </c>
      <c r="I144" s="82">
        <v>2832433</v>
      </c>
    </row>
    <row r="145" spans="2:9" ht="24">
      <c r="B145" s="57">
        <v>133</v>
      </c>
      <c r="C145" s="84" t="s">
        <v>113</v>
      </c>
      <c r="D145" s="80" t="s">
        <v>446</v>
      </c>
      <c r="E145" s="86" t="s">
        <v>193</v>
      </c>
      <c r="F145" s="82">
        <v>26988.25</v>
      </c>
      <c r="G145" s="82">
        <v>375676.44</v>
      </c>
      <c r="H145" s="83" t="s">
        <v>233</v>
      </c>
      <c r="I145" s="82">
        <v>413245</v>
      </c>
    </row>
    <row r="146" spans="2:9" ht="36">
      <c r="B146" s="57">
        <v>134</v>
      </c>
      <c r="C146" s="84" t="s">
        <v>113</v>
      </c>
      <c r="D146" s="80" t="s">
        <v>447</v>
      </c>
      <c r="E146" s="86" t="s">
        <v>193</v>
      </c>
      <c r="F146" s="82">
        <v>100100</v>
      </c>
      <c r="G146" s="82">
        <v>1393392</v>
      </c>
      <c r="H146" s="83" t="s">
        <v>233</v>
      </c>
      <c r="I146" s="82">
        <v>1532732</v>
      </c>
    </row>
    <row r="147" spans="2:9" ht="24">
      <c r="B147" s="57">
        <v>135</v>
      </c>
      <c r="C147" s="84" t="s">
        <v>113</v>
      </c>
      <c r="D147" s="80" t="s">
        <v>448</v>
      </c>
      <c r="E147" s="86" t="s">
        <v>150</v>
      </c>
      <c r="F147" s="82">
        <v>17119.59</v>
      </c>
      <c r="G147" s="82">
        <v>238304.69279999999</v>
      </c>
      <c r="H147" s="83" t="s">
        <v>233</v>
      </c>
      <c r="I147" s="82">
        <v>262136</v>
      </c>
    </row>
    <row r="148" spans="2:9" ht="36">
      <c r="B148" s="57">
        <v>136</v>
      </c>
      <c r="C148" s="84" t="s">
        <v>113</v>
      </c>
      <c r="D148" s="80" t="s">
        <v>449</v>
      </c>
      <c r="E148" s="86" t="s">
        <v>202</v>
      </c>
      <c r="F148" s="82">
        <v>21795</v>
      </c>
      <c r="G148" s="82">
        <v>303386.39999999997</v>
      </c>
      <c r="H148" s="83" t="s">
        <v>233</v>
      </c>
      <c r="I148" s="82">
        <v>333726</v>
      </c>
    </row>
    <row r="149" spans="2:9" ht="36">
      <c r="B149" s="57">
        <v>137</v>
      </c>
      <c r="C149" s="84" t="s">
        <v>113</v>
      </c>
      <c r="D149" s="80" t="s">
        <v>450</v>
      </c>
      <c r="E149" s="86" t="s">
        <v>150</v>
      </c>
      <c r="F149" s="82">
        <v>33043.47</v>
      </c>
      <c r="G149" s="82">
        <v>459965.10239999997</v>
      </c>
      <c r="H149" s="83" t="s">
        <v>233</v>
      </c>
      <c r="I149" s="82">
        <v>505962</v>
      </c>
    </row>
    <row r="150" spans="2:9" ht="36">
      <c r="B150" s="57">
        <v>138</v>
      </c>
      <c r="C150" s="84" t="s">
        <v>114</v>
      </c>
      <c r="D150" s="80" t="s">
        <v>451</v>
      </c>
      <c r="E150" s="86" t="s">
        <v>197</v>
      </c>
      <c r="F150" s="82">
        <v>15000</v>
      </c>
      <c r="G150" s="82">
        <v>180000</v>
      </c>
      <c r="H150" s="83" t="s">
        <v>233</v>
      </c>
      <c r="I150" s="82">
        <v>198000</v>
      </c>
    </row>
    <row r="151" spans="2:9" ht="24">
      <c r="B151" s="57">
        <v>139</v>
      </c>
      <c r="C151" s="84" t="s">
        <v>115</v>
      </c>
      <c r="D151" s="80" t="s">
        <v>452</v>
      </c>
      <c r="E151" s="86" t="s">
        <v>453</v>
      </c>
      <c r="F151" s="82">
        <v>4740.75</v>
      </c>
      <c r="G151" s="82">
        <v>65991.239999999991</v>
      </c>
      <c r="H151" s="83" t="s">
        <v>233</v>
      </c>
      <c r="I151" s="82">
        <v>72591</v>
      </c>
    </row>
    <row r="152" spans="2:9" ht="24">
      <c r="B152" s="57">
        <v>140</v>
      </c>
      <c r="C152" s="84" t="s">
        <v>115</v>
      </c>
      <c r="D152" s="80" t="s">
        <v>454</v>
      </c>
      <c r="E152" s="86" t="s">
        <v>210</v>
      </c>
      <c r="F152" s="82">
        <v>3633</v>
      </c>
      <c r="G152" s="82">
        <v>50571.359999999993</v>
      </c>
      <c r="H152" s="83" t="s">
        <v>233</v>
      </c>
      <c r="I152" s="82">
        <v>55629</v>
      </c>
    </row>
    <row r="153" spans="2:9" ht="36">
      <c r="B153" s="57">
        <v>141</v>
      </c>
      <c r="C153" s="84" t="s">
        <v>115</v>
      </c>
      <c r="D153" s="80" t="s">
        <v>455</v>
      </c>
      <c r="E153" s="86" t="s">
        <v>456</v>
      </c>
      <c r="F153" s="82">
        <v>38654</v>
      </c>
      <c r="G153" s="82">
        <v>538063.67999999993</v>
      </c>
      <c r="H153" s="83" t="s">
        <v>233</v>
      </c>
      <c r="I153" s="82">
        <v>591871</v>
      </c>
    </row>
    <row r="154" spans="2:9" ht="36">
      <c r="B154" s="57">
        <v>142</v>
      </c>
      <c r="C154" s="84" t="s">
        <v>115</v>
      </c>
      <c r="D154" s="80" t="s">
        <v>457</v>
      </c>
      <c r="E154" s="86" t="s">
        <v>193</v>
      </c>
      <c r="F154" s="82">
        <v>88439.4</v>
      </c>
      <c r="G154" s="82">
        <v>1231076.4479999996</v>
      </c>
      <c r="H154" s="83" t="s">
        <v>233</v>
      </c>
      <c r="I154" s="82">
        <v>1354185</v>
      </c>
    </row>
    <row r="155" spans="2:9" ht="36">
      <c r="B155" s="57">
        <v>143</v>
      </c>
      <c r="C155" s="84" t="s">
        <v>115</v>
      </c>
      <c r="D155" s="80" t="s">
        <v>458</v>
      </c>
      <c r="E155" s="86" t="s">
        <v>459</v>
      </c>
      <c r="F155" s="82">
        <v>53000</v>
      </c>
      <c r="G155" s="82">
        <v>737760</v>
      </c>
      <c r="H155" s="83" t="s">
        <v>233</v>
      </c>
      <c r="I155" s="82">
        <v>811536</v>
      </c>
    </row>
    <row r="156" spans="2:9" ht="36">
      <c r="B156" s="57">
        <v>144</v>
      </c>
      <c r="C156" s="84" t="s">
        <v>117</v>
      </c>
      <c r="D156" s="80" t="s">
        <v>460</v>
      </c>
      <c r="E156" s="86" t="s">
        <v>461</v>
      </c>
      <c r="F156" s="82">
        <v>44000</v>
      </c>
      <c r="G156" s="82">
        <v>612480</v>
      </c>
      <c r="H156" s="83" t="s">
        <v>233</v>
      </c>
      <c r="I156" s="82">
        <v>673728</v>
      </c>
    </row>
    <row r="157" spans="2:9" ht="36">
      <c r="B157" s="57">
        <v>145</v>
      </c>
      <c r="C157" s="84" t="s">
        <v>117</v>
      </c>
      <c r="D157" s="80" t="s">
        <v>462</v>
      </c>
      <c r="E157" s="86" t="s">
        <v>440</v>
      </c>
      <c r="F157" s="82">
        <v>167000</v>
      </c>
      <c r="G157" s="82">
        <v>2324640</v>
      </c>
      <c r="H157" s="83" t="s">
        <v>233</v>
      </c>
      <c r="I157" s="82">
        <v>2557104</v>
      </c>
    </row>
    <row r="158" spans="2:9" ht="36">
      <c r="B158" s="57">
        <v>146</v>
      </c>
      <c r="C158" s="84" t="s">
        <v>117</v>
      </c>
      <c r="D158" s="80" t="s">
        <v>463</v>
      </c>
      <c r="E158" s="86" t="s">
        <v>464</v>
      </c>
      <c r="F158" s="82">
        <v>13800</v>
      </c>
      <c r="G158" s="82">
        <v>192096</v>
      </c>
      <c r="H158" s="83" t="s">
        <v>233</v>
      </c>
      <c r="I158" s="82">
        <v>211306</v>
      </c>
    </row>
    <row r="159" spans="2:9" ht="36">
      <c r="B159" s="57">
        <v>147</v>
      </c>
      <c r="C159" s="84" t="s">
        <v>117</v>
      </c>
      <c r="D159" s="80" t="s">
        <v>465</v>
      </c>
      <c r="E159" s="86" t="s">
        <v>466</v>
      </c>
      <c r="F159" s="82">
        <v>15412.06</v>
      </c>
      <c r="G159" s="82">
        <v>214535.87519999998</v>
      </c>
      <c r="H159" s="83" t="s">
        <v>233</v>
      </c>
      <c r="I159" s="82">
        <v>235990</v>
      </c>
    </row>
    <row r="160" spans="2:9" ht="24">
      <c r="B160" s="57">
        <v>148</v>
      </c>
      <c r="C160" s="84" t="s">
        <v>118</v>
      </c>
      <c r="D160" s="80" t="s">
        <v>467</v>
      </c>
      <c r="E160" s="86" t="s">
        <v>468</v>
      </c>
      <c r="F160" s="82">
        <v>14000</v>
      </c>
      <c r="G160" s="82">
        <v>194880</v>
      </c>
      <c r="H160" s="83" t="s">
        <v>233</v>
      </c>
      <c r="I160" s="82">
        <v>214368</v>
      </c>
    </row>
    <row r="161" spans="2:9" ht="36">
      <c r="B161" s="57">
        <v>149</v>
      </c>
      <c r="C161" s="84" t="s">
        <v>118</v>
      </c>
      <c r="D161" s="80" t="s">
        <v>469</v>
      </c>
      <c r="E161" s="86" t="s">
        <v>470</v>
      </c>
      <c r="F161" s="82">
        <v>20000</v>
      </c>
      <c r="G161" s="82">
        <v>278400</v>
      </c>
      <c r="H161" s="83" t="s">
        <v>233</v>
      </c>
      <c r="I161" s="82">
        <v>306240</v>
      </c>
    </row>
    <row r="162" spans="2:9" ht="36">
      <c r="B162" s="57">
        <v>150</v>
      </c>
      <c r="C162" s="84" t="s">
        <v>118</v>
      </c>
      <c r="D162" s="80" t="s">
        <v>471</v>
      </c>
      <c r="E162" s="86" t="s">
        <v>418</v>
      </c>
      <c r="F162" s="82">
        <v>25704.799999999999</v>
      </c>
      <c r="G162" s="82">
        <v>357810.81599999993</v>
      </c>
      <c r="H162" s="83" t="s">
        <v>233</v>
      </c>
      <c r="I162" s="82">
        <v>393592</v>
      </c>
    </row>
    <row r="163" spans="2:9" ht="24">
      <c r="B163" s="57">
        <v>151</v>
      </c>
      <c r="C163" s="84" t="s">
        <v>119</v>
      </c>
      <c r="D163" s="80" t="s">
        <v>472</v>
      </c>
      <c r="E163" s="86" t="s">
        <v>232</v>
      </c>
      <c r="F163" s="82">
        <v>20240</v>
      </c>
      <c r="G163" s="82">
        <v>281740.79999999999</v>
      </c>
      <c r="H163" s="83" t="s">
        <v>233</v>
      </c>
      <c r="I163" s="82">
        <v>309915</v>
      </c>
    </row>
    <row r="164" spans="2:9" ht="24">
      <c r="B164" s="57">
        <v>152</v>
      </c>
      <c r="C164" s="84" t="s">
        <v>119</v>
      </c>
      <c r="D164" s="80" t="s">
        <v>473</v>
      </c>
      <c r="E164" s="86" t="s">
        <v>202</v>
      </c>
      <c r="F164" s="82">
        <v>12287.6</v>
      </c>
      <c r="G164" s="82">
        <v>171043.39199999999</v>
      </c>
      <c r="H164" s="83" t="s">
        <v>233</v>
      </c>
      <c r="I164" s="82">
        <v>188148</v>
      </c>
    </row>
    <row r="165" spans="2:9" ht="24">
      <c r="B165" s="57">
        <v>153</v>
      </c>
      <c r="C165" s="84" t="s">
        <v>119</v>
      </c>
      <c r="D165" s="80" t="s">
        <v>474</v>
      </c>
      <c r="E165" s="86" t="s">
        <v>475</v>
      </c>
      <c r="F165" s="82">
        <v>16718.580000000002</v>
      </c>
      <c r="G165" s="82">
        <v>232722.6336</v>
      </c>
      <c r="H165" s="83" t="s">
        <v>233</v>
      </c>
      <c r="I165" s="82">
        <v>255995</v>
      </c>
    </row>
    <row r="166" spans="2:9" ht="36">
      <c r="B166" s="57">
        <v>154</v>
      </c>
      <c r="C166" s="84" t="s">
        <v>119</v>
      </c>
      <c r="D166" s="80" t="s">
        <v>476</v>
      </c>
      <c r="E166" s="86" t="s">
        <v>477</v>
      </c>
      <c r="F166" s="82">
        <v>35000</v>
      </c>
      <c r="G166" s="82">
        <v>487199.99999999994</v>
      </c>
      <c r="H166" s="83" t="s">
        <v>233</v>
      </c>
      <c r="I166" s="82">
        <v>535920</v>
      </c>
    </row>
    <row r="167" spans="2:9" ht="24">
      <c r="B167" s="57">
        <v>155</v>
      </c>
      <c r="C167" s="84" t="s">
        <v>119</v>
      </c>
      <c r="D167" s="85" t="s">
        <v>478</v>
      </c>
      <c r="E167" s="86" t="s">
        <v>197</v>
      </c>
      <c r="F167" s="82">
        <v>13500</v>
      </c>
      <c r="G167" s="82">
        <v>162000</v>
      </c>
      <c r="H167" s="83" t="s">
        <v>233</v>
      </c>
      <c r="I167" s="82">
        <v>178200</v>
      </c>
    </row>
    <row r="168" spans="2:9" ht="24">
      <c r="B168" s="57">
        <v>156</v>
      </c>
      <c r="C168" s="84" t="s">
        <v>122</v>
      </c>
      <c r="D168" s="85" t="s">
        <v>479</v>
      </c>
      <c r="E168" s="81" t="s">
        <v>480</v>
      </c>
      <c r="F168" s="82">
        <v>161943.26</v>
      </c>
      <c r="G168" s="82">
        <v>2254250.1792000001</v>
      </c>
      <c r="H168" s="83" t="s">
        <v>233</v>
      </c>
      <c r="I168" s="82">
        <v>2479676</v>
      </c>
    </row>
    <row r="169" spans="2:9" ht="48">
      <c r="B169" s="57">
        <v>157</v>
      </c>
      <c r="C169" s="84" t="s">
        <v>123</v>
      </c>
      <c r="D169" s="80" t="s">
        <v>481</v>
      </c>
      <c r="E169" s="86" t="s">
        <v>482</v>
      </c>
      <c r="F169" s="82">
        <v>1207024.48</v>
      </c>
      <c r="G169" s="82">
        <v>16801780.761599999</v>
      </c>
      <c r="H169" s="83" t="s">
        <v>233</v>
      </c>
      <c r="I169" s="82">
        <v>18481959</v>
      </c>
    </row>
    <row r="170" spans="2:9">
      <c r="E170" s="86" t="s">
        <v>68</v>
      </c>
      <c r="F170" s="82">
        <f>SUM(F13:F169)</f>
        <v>21388918.947999995</v>
      </c>
      <c r="G170" s="82">
        <f>SUM(G13:G169)</f>
        <v>292090124.81599998</v>
      </c>
      <c r="H170" s="83"/>
      <c r="I170" s="82">
        <f>SUM(I13:I169)</f>
        <v>321299181</v>
      </c>
    </row>
  </sheetData>
  <mergeCells count="7">
    <mergeCell ref="B10:I10"/>
    <mergeCell ref="B3:I3"/>
    <mergeCell ref="B4:I4"/>
    <mergeCell ref="B5:I5"/>
    <mergeCell ref="B6:I6"/>
    <mergeCell ref="B7:I7"/>
    <mergeCell ref="B9:I9"/>
  </mergeCells>
  <pageMargins left="0.70866141732283472" right="0.70866141732283472" top="0.74803149606299213" bottom="0.74803149606299213" header="0.31496062992125984" footer="0.31496062992125984"/>
  <pageSetup scale="72" fitToHeight="0" orientation="landscape" r:id="rId1"/>
  <headerFooter>
    <oddFooter>&amp;R&amp;9&amp;P/&amp;N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J56"/>
  <sheetViews>
    <sheetView topLeftCell="B14" zoomScale="85" zoomScaleNormal="85" workbookViewId="0">
      <selection activeCell="M54" sqref="M54"/>
    </sheetView>
  </sheetViews>
  <sheetFormatPr baseColWidth="10" defaultColWidth="11.5703125" defaultRowHeight="14.25"/>
  <cols>
    <col min="1" max="1" width="44.140625" style="1" customWidth="1"/>
    <col min="2" max="2" width="64.85546875" style="1" customWidth="1"/>
    <col min="3" max="3" width="17.28515625" style="2" customWidth="1"/>
    <col min="4" max="4" width="20.85546875" style="2" customWidth="1"/>
    <col min="5" max="7" width="16.85546875" style="2" bestFit="1" customWidth="1"/>
    <col min="8" max="9" width="16.85546875" style="1" bestFit="1" customWidth="1"/>
    <col min="10" max="10" width="16.7109375" style="1" bestFit="1" customWidth="1"/>
    <col min="11" max="14" width="16.85546875" style="1" bestFit="1" customWidth="1"/>
    <col min="15" max="15" width="18" style="1" bestFit="1" customWidth="1"/>
    <col min="16" max="16" width="18" style="1" customWidth="1"/>
    <col min="17" max="17" width="13.7109375" style="1" customWidth="1"/>
    <col min="18" max="18" width="15.5703125" style="1" customWidth="1"/>
    <col min="19" max="27" width="13.7109375" style="1" customWidth="1"/>
    <col min="28" max="28" width="15.5703125" style="1" customWidth="1"/>
    <col min="29" max="30" width="16.85546875" style="1" bestFit="1" customWidth="1"/>
    <col min="31" max="31" width="16.85546875" style="1" customWidth="1"/>
    <col min="32" max="43" width="11.5703125" style="1" customWidth="1"/>
    <col min="44" max="44" width="13.85546875" style="1" customWidth="1"/>
    <col min="45" max="47" width="12.85546875" style="1" customWidth="1"/>
    <col min="48" max="49" width="13.85546875" style="1" customWidth="1"/>
    <col min="50" max="51" width="12.85546875" style="1" customWidth="1"/>
    <col min="52" max="52" width="16.140625" style="1" customWidth="1"/>
    <col min="53" max="53" width="13.85546875" style="1" customWidth="1"/>
    <col min="54" max="54" width="14.85546875" style="1" customWidth="1"/>
    <col min="55" max="55" width="19" style="1" customWidth="1"/>
    <col min="56" max="73" width="11.5703125" style="1" customWidth="1"/>
    <col min="74" max="16384" width="11.5703125" style="1"/>
  </cols>
  <sheetData>
    <row r="1" spans="1:55" ht="15">
      <c r="B1" s="162" t="s">
        <v>3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27"/>
    </row>
    <row r="2" spans="1:55" ht="15">
      <c r="B2" s="162" t="s">
        <v>0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27"/>
    </row>
    <row r="3" spans="1:55" ht="15">
      <c r="B3" s="162" t="s">
        <v>4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27"/>
    </row>
    <row r="4" spans="1:55" ht="15">
      <c r="B4" s="162" t="s">
        <v>1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27"/>
    </row>
    <row r="5" spans="1:55" ht="15">
      <c r="B5" s="162" t="s">
        <v>70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27"/>
    </row>
    <row r="7" spans="1:55" ht="15.75">
      <c r="B7" s="164" t="s">
        <v>75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28"/>
    </row>
    <row r="8" spans="1:55" ht="15.75">
      <c r="B8" s="164" t="s">
        <v>73</v>
      </c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28"/>
    </row>
    <row r="9" spans="1:55" ht="15.75">
      <c r="B9" s="5"/>
      <c r="C9" s="6"/>
      <c r="N9" s="163" t="s">
        <v>18</v>
      </c>
      <c r="O9" s="163"/>
      <c r="P9" s="29"/>
    </row>
    <row r="10" spans="1:55" ht="30" customHeight="1">
      <c r="B10" s="3" t="s">
        <v>2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12" t="s">
        <v>5</v>
      </c>
      <c r="P10" s="30"/>
    </row>
    <row r="11" spans="1:55">
      <c r="R11" s="1">
        <v>1000000</v>
      </c>
    </row>
    <row r="12" spans="1:55" ht="15">
      <c r="B12" s="165" t="s">
        <v>74</v>
      </c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7"/>
      <c r="P12" s="31"/>
      <c r="R12" s="38">
        <f>+R54</f>
        <v>19127784.000000007</v>
      </c>
      <c r="S12" s="38">
        <f t="shared" ref="S12:AC12" si="0">+S54</f>
        <v>14075359.999999998</v>
      </c>
      <c r="T12" s="38">
        <f t="shared" si="0"/>
        <v>12394720</v>
      </c>
      <c r="U12" s="38">
        <f t="shared" si="0"/>
        <v>13024959.999999998</v>
      </c>
      <c r="V12" s="38">
        <f t="shared" si="0"/>
        <v>19747520.000000007</v>
      </c>
      <c r="W12" s="38">
        <f t="shared" si="0"/>
        <v>37184159.999999993</v>
      </c>
      <c r="X12" s="38">
        <f t="shared" si="0"/>
        <v>9768719.9999999981</v>
      </c>
      <c r="Y12" s="38">
        <f t="shared" si="0"/>
        <v>12604800</v>
      </c>
      <c r="Z12" s="38">
        <f t="shared" si="0"/>
        <v>13655200.000000002</v>
      </c>
      <c r="AA12" s="38">
        <f t="shared" si="0"/>
        <v>11029200</v>
      </c>
      <c r="AB12" s="38">
        <f t="shared" si="0"/>
        <v>12709840</v>
      </c>
      <c r="AC12" s="38">
        <f t="shared" si="0"/>
        <v>20075177.574399997</v>
      </c>
      <c r="AD12" s="18">
        <f>SUM(R12:AC12)</f>
        <v>195397441.57440001</v>
      </c>
      <c r="AE12" s="17">
        <f>SUM(R18:AC53)</f>
        <v>195397441.57440019</v>
      </c>
    </row>
    <row r="13" spans="1:55" ht="15">
      <c r="B13" s="11" t="s">
        <v>71</v>
      </c>
      <c r="C13" s="21">
        <f>+R14</f>
        <v>4.6009090024737747</v>
      </c>
      <c r="D13" s="21">
        <f t="shared" ref="D13:N13" si="1">+S14</f>
        <v>3.3856222203815785</v>
      </c>
      <c r="E13" s="21">
        <f t="shared" si="1"/>
        <v>2.9813688209330325</v>
      </c>
      <c r="F13" s="21">
        <f t="shared" si="1"/>
        <v>3.1329638457262368</v>
      </c>
      <c r="G13" s="21">
        <f t="shared" si="1"/>
        <v>4.7499774435204261</v>
      </c>
      <c r="H13" s="21">
        <f t="shared" si="1"/>
        <v>8.9441064627990947</v>
      </c>
      <c r="I13" s="21">
        <f t="shared" si="1"/>
        <v>2.3497228842946773</v>
      </c>
      <c r="J13" s="21">
        <f t="shared" si="1"/>
        <v>3.0319004958641007</v>
      </c>
      <c r="K13" s="21">
        <f t="shared" si="1"/>
        <v>3.2845588705194428</v>
      </c>
      <c r="L13" s="21">
        <f t="shared" si="1"/>
        <v>2.6529129338810882</v>
      </c>
      <c r="M13" s="21">
        <f t="shared" si="1"/>
        <v>3.0571663333296346</v>
      </c>
      <c r="N13" s="21">
        <f t="shared" si="1"/>
        <v>4.8287906862769123</v>
      </c>
      <c r="O13" s="7">
        <f>SUM(C13:N13)</f>
        <v>47</v>
      </c>
      <c r="P13" s="32"/>
      <c r="R13" s="17">
        <f>+R12/$AD$12</f>
        <v>9.7891680903697334E-2</v>
      </c>
      <c r="S13" s="17">
        <f t="shared" ref="S13:AC13" si="2">+S12/$AD$12</f>
        <v>7.2034515327267623E-2</v>
      </c>
      <c r="T13" s="17">
        <f t="shared" si="2"/>
        <v>6.3433379168787926E-2</v>
      </c>
      <c r="U13" s="17">
        <f t="shared" si="2"/>
        <v>6.6658805228217807E-2</v>
      </c>
      <c r="V13" s="17">
        <f t="shared" si="2"/>
        <v>0.10106334986213672</v>
      </c>
      <c r="W13" s="17">
        <f t="shared" si="2"/>
        <v>0.19030013750636371</v>
      </c>
      <c r="X13" s="17">
        <f t="shared" si="2"/>
        <v>4.9994103921163352E-2</v>
      </c>
      <c r="Y13" s="17">
        <f t="shared" si="2"/>
        <v>6.4508521188597887E-2</v>
      </c>
      <c r="Z13" s="17">
        <f t="shared" si="2"/>
        <v>6.9884231287647716E-2</v>
      </c>
      <c r="AA13" s="17">
        <f t="shared" si="2"/>
        <v>5.6444956040023149E-2</v>
      </c>
      <c r="AB13" s="17">
        <f t="shared" si="2"/>
        <v>6.5046092198502867E-2</v>
      </c>
      <c r="AC13" s="17">
        <f t="shared" si="2"/>
        <v>0.10274022736759388</v>
      </c>
      <c r="AD13" s="18">
        <f>SUM(R13:AC13)</f>
        <v>1</v>
      </c>
    </row>
    <row r="14" spans="1:55">
      <c r="R14" s="20">
        <f>+R13*$AD$14</f>
        <v>4.6009090024737747</v>
      </c>
      <c r="S14" s="20">
        <f t="shared" ref="S14:AC14" si="3">+S13*$AD$14</f>
        <v>3.3856222203815785</v>
      </c>
      <c r="T14" s="20">
        <f t="shared" si="3"/>
        <v>2.9813688209330325</v>
      </c>
      <c r="U14" s="20">
        <f t="shared" si="3"/>
        <v>3.1329638457262368</v>
      </c>
      <c r="V14" s="20">
        <f t="shared" si="3"/>
        <v>4.7499774435204261</v>
      </c>
      <c r="W14" s="20">
        <f t="shared" si="3"/>
        <v>8.9441064627990947</v>
      </c>
      <c r="X14" s="20">
        <f t="shared" si="3"/>
        <v>2.3497228842946773</v>
      </c>
      <c r="Y14" s="20">
        <f t="shared" si="3"/>
        <v>3.0319004958641007</v>
      </c>
      <c r="Z14" s="20">
        <f t="shared" si="3"/>
        <v>3.2845588705194428</v>
      </c>
      <c r="AA14" s="20">
        <f t="shared" si="3"/>
        <v>2.6529129338810882</v>
      </c>
      <c r="AB14" s="20">
        <f t="shared" si="3"/>
        <v>3.0571663333296346</v>
      </c>
      <c r="AC14" s="20">
        <f t="shared" si="3"/>
        <v>4.8287906862769123</v>
      </c>
      <c r="AD14" s="19">
        <f>+'Anteproyecto Ingresos 2027'!E14</f>
        <v>47</v>
      </c>
      <c r="AE14" s="17">
        <f>+AD14*1000000</f>
        <v>47000000</v>
      </c>
    </row>
    <row r="15" spans="1:55" ht="15.75" thickBot="1">
      <c r="N15" s="149" t="s">
        <v>69</v>
      </c>
      <c r="O15" s="149"/>
      <c r="P15" s="29"/>
    </row>
    <row r="16" spans="1:55" ht="14.25" customHeight="1">
      <c r="A16" s="145" t="s">
        <v>19</v>
      </c>
      <c r="B16" s="154"/>
      <c r="C16" s="156" t="s">
        <v>20</v>
      </c>
      <c r="D16" s="150" t="s">
        <v>21</v>
      </c>
      <c r="E16" s="150" t="s">
        <v>22</v>
      </c>
      <c r="F16" s="150" t="s">
        <v>23</v>
      </c>
      <c r="G16" s="150" t="s">
        <v>24</v>
      </c>
      <c r="H16" s="150" t="s">
        <v>25</v>
      </c>
      <c r="I16" s="150" t="s">
        <v>26</v>
      </c>
      <c r="J16" s="150" t="s">
        <v>27</v>
      </c>
      <c r="K16" s="150" t="s">
        <v>28</v>
      </c>
      <c r="L16" s="150" t="s">
        <v>29</v>
      </c>
      <c r="M16" s="150" t="s">
        <v>30</v>
      </c>
      <c r="N16" s="150" t="s">
        <v>31</v>
      </c>
      <c r="O16" s="152" t="s">
        <v>5</v>
      </c>
      <c r="P16" s="33"/>
      <c r="R16" s="158" t="s">
        <v>20</v>
      </c>
      <c r="S16" s="160" t="s">
        <v>21</v>
      </c>
      <c r="T16" s="160" t="s">
        <v>22</v>
      </c>
      <c r="U16" s="160" t="s">
        <v>23</v>
      </c>
      <c r="V16" s="160" t="s">
        <v>24</v>
      </c>
      <c r="W16" s="160" t="s">
        <v>25</v>
      </c>
      <c r="X16" s="160" t="s">
        <v>26</v>
      </c>
      <c r="Y16" s="160" t="s">
        <v>27</v>
      </c>
      <c r="Z16" s="160" t="s">
        <v>28</v>
      </c>
      <c r="AA16" s="160" t="s">
        <v>29</v>
      </c>
      <c r="AB16" s="160" t="s">
        <v>30</v>
      </c>
      <c r="AC16" s="160" t="s">
        <v>31</v>
      </c>
      <c r="AE16" s="156" t="s">
        <v>20</v>
      </c>
      <c r="AF16" s="150" t="s">
        <v>21</v>
      </c>
      <c r="AG16" s="150" t="s">
        <v>22</v>
      </c>
      <c r="AH16" s="150" t="s">
        <v>23</v>
      </c>
      <c r="AI16" s="150" t="s">
        <v>24</v>
      </c>
      <c r="AJ16" s="150" t="s">
        <v>25</v>
      </c>
      <c r="AK16" s="150" t="s">
        <v>26</v>
      </c>
      <c r="AL16" s="150" t="s">
        <v>27</v>
      </c>
      <c r="AM16" s="150" t="s">
        <v>28</v>
      </c>
      <c r="AN16" s="150" t="s">
        <v>29</v>
      </c>
      <c r="AO16" s="150" t="s">
        <v>30</v>
      </c>
      <c r="AP16" s="150" t="s">
        <v>31</v>
      </c>
      <c r="AR16" s="156" t="s">
        <v>20</v>
      </c>
      <c r="AS16" s="150" t="s">
        <v>21</v>
      </c>
      <c r="AT16" s="150" t="s">
        <v>22</v>
      </c>
      <c r="AU16" s="150" t="s">
        <v>23</v>
      </c>
      <c r="AV16" s="150" t="s">
        <v>24</v>
      </c>
      <c r="AW16" s="150" t="s">
        <v>25</v>
      </c>
      <c r="AX16" s="150" t="s">
        <v>26</v>
      </c>
      <c r="AY16" s="150" t="s">
        <v>27</v>
      </c>
      <c r="AZ16" s="150" t="s">
        <v>28</v>
      </c>
      <c r="BA16" s="150" t="s">
        <v>29</v>
      </c>
      <c r="BB16" s="150" t="s">
        <v>30</v>
      </c>
      <c r="BC16" s="150" t="s">
        <v>31</v>
      </c>
    </row>
    <row r="17" spans="1:114" ht="14.25" customHeight="1">
      <c r="A17" s="146"/>
      <c r="B17" s="155"/>
      <c r="C17" s="157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3"/>
      <c r="P17" s="33"/>
      <c r="R17" s="159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E17" s="157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R17" s="157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</row>
    <row r="18" spans="1:114" ht="15">
      <c r="A18" s="39" t="s">
        <v>32</v>
      </c>
      <c r="B18" s="8" t="s">
        <v>32</v>
      </c>
      <c r="C18" s="21">
        <f>ROUND(AR18,0)</f>
        <v>0</v>
      </c>
      <c r="D18" s="21">
        <f t="shared" ref="D18:D53" si="4">ROUND(AS18,0)</f>
        <v>0</v>
      </c>
      <c r="E18" s="21">
        <f t="shared" ref="E18:E53" si="5">ROUND(AT18,0)</f>
        <v>69816</v>
      </c>
      <c r="F18" s="21">
        <f t="shared" ref="F18:F53" si="6">ROUND(AU18,0)</f>
        <v>2410</v>
      </c>
      <c r="G18" s="21">
        <f t="shared" ref="G18:G53" si="7">ROUND(AV18,0)</f>
        <v>0</v>
      </c>
      <c r="H18" s="21">
        <f t="shared" ref="H18:H53" si="8">ROUND(AW18,0)</f>
        <v>0</v>
      </c>
      <c r="I18" s="21">
        <f t="shared" ref="I18:I53" si="9">ROUND(AX18,0)</f>
        <v>0</v>
      </c>
      <c r="J18" s="21">
        <f t="shared" ref="J18:J53" si="10">ROUND(AY18,0)</f>
        <v>0</v>
      </c>
      <c r="K18" s="21">
        <f t="shared" ref="K18:K53" si="11">ROUND(AZ18,0)</f>
        <v>0</v>
      </c>
      <c r="L18" s="21">
        <f t="shared" ref="L18:L53" si="12">ROUND(BA18,0)</f>
        <v>0</v>
      </c>
      <c r="M18" s="21">
        <f t="shared" ref="M18:M53" si="13">ROUND(BB18,0)</f>
        <v>0</v>
      </c>
      <c r="N18" s="21">
        <f t="shared" ref="N18:N53" si="14">ROUND(BC18,0)</f>
        <v>69541</v>
      </c>
      <c r="O18" s="7">
        <f>SUM(C18:N18)</f>
        <v>141767</v>
      </c>
      <c r="P18" s="32"/>
      <c r="Q18" s="8" t="s">
        <v>32</v>
      </c>
      <c r="R18" s="22">
        <v>0</v>
      </c>
      <c r="S18" s="22">
        <v>0</v>
      </c>
      <c r="T18" s="22">
        <v>290252.83039999998</v>
      </c>
      <c r="U18" s="22">
        <v>10017.6648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289109.9952</v>
      </c>
      <c r="AE18" s="25">
        <f>+R18/$AE$12</f>
        <v>0</v>
      </c>
      <c r="AF18" s="25">
        <f t="shared" ref="AF18:AP33" si="15">+S18/$AE$12</f>
        <v>0</v>
      </c>
      <c r="AG18" s="25">
        <f t="shared" si="15"/>
        <v>1.48544846883004E-3</v>
      </c>
      <c r="AH18" s="25">
        <f t="shared" si="15"/>
        <v>5.1268147214638122E-5</v>
      </c>
      <c r="AI18" s="25">
        <f t="shared" si="15"/>
        <v>0</v>
      </c>
      <c r="AJ18" s="25">
        <f t="shared" si="15"/>
        <v>0</v>
      </c>
      <c r="AK18" s="25">
        <f t="shared" si="15"/>
        <v>0</v>
      </c>
      <c r="AL18" s="25">
        <f t="shared" si="15"/>
        <v>0</v>
      </c>
      <c r="AM18" s="25">
        <f t="shared" si="15"/>
        <v>0</v>
      </c>
      <c r="AN18" s="25">
        <f t="shared" si="15"/>
        <v>0</v>
      </c>
      <c r="AO18" s="25">
        <f t="shared" si="15"/>
        <v>0</v>
      </c>
      <c r="AP18" s="25">
        <f t="shared" si="15"/>
        <v>1.479599696242274E-3</v>
      </c>
      <c r="AR18" s="25">
        <f>+AE18*$AE$14</f>
        <v>0</v>
      </c>
      <c r="AS18" s="25">
        <f t="shared" ref="AS18:BC33" si="16">+AF18*$AE$14</f>
        <v>0</v>
      </c>
      <c r="AT18" s="25">
        <f t="shared" si="16"/>
        <v>69816.078035011873</v>
      </c>
      <c r="AU18" s="25">
        <f t="shared" si="16"/>
        <v>2409.6029190879917</v>
      </c>
      <c r="AV18" s="25">
        <f t="shared" si="16"/>
        <v>0</v>
      </c>
      <c r="AW18" s="25">
        <f t="shared" si="16"/>
        <v>0</v>
      </c>
      <c r="AX18" s="25">
        <f t="shared" si="16"/>
        <v>0</v>
      </c>
      <c r="AY18" s="25">
        <f t="shared" si="16"/>
        <v>0</v>
      </c>
      <c r="AZ18" s="25">
        <f t="shared" si="16"/>
        <v>0</v>
      </c>
      <c r="BA18" s="25">
        <f t="shared" si="16"/>
        <v>0</v>
      </c>
      <c r="BB18" s="25">
        <f t="shared" si="16"/>
        <v>0</v>
      </c>
      <c r="BC18" s="25">
        <f t="shared" si="16"/>
        <v>69541.18572338688</v>
      </c>
    </row>
    <row r="19" spans="1:114" ht="15">
      <c r="A19" s="39" t="s">
        <v>33</v>
      </c>
      <c r="B19" s="24" t="s">
        <v>33</v>
      </c>
      <c r="C19" s="21">
        <f t="shared" ref="C19:C53" si="17">ROUND(AR19,0)</f>
        <v>8551</v>
      </c>
      <c r="D19" s="21">
        <f t="shared" si="4"/>
        <v>13202</v>
      </c>
      <c r="E19" s="21">
        <f t="shared" si="5"/>
        <v>21363</v>
      </c>
      <c r="F19" s="21">
        <f t="shared" si="6"/>
        <v>14385</v>
      </c>
      <c r="G19" s="21">
        <f t="shared" si="7"/>
        <v>31790</v>
      </c>
      <c r="H19" s="21">
        <f t="shared" si="8"/>
        <v>57148</v>
      </c>
      <c r="I19" s="21">
        <f t="shared" si="9"/>
        <v>6619</v>
      </c>
      <c r="J19" s="21">
        <f t="shared" si="10"/>
        <v>6603</v>
      </c>
      <c r="K19" s="21">
        <f t="shared" si="11"/>
        <v>3678</v>
      </c>
      <c r="L19" s="21">
        <f t="shared" si="12"/>
        <v>42623</v>
      </c>
      <c r="M19" s="21">
        <f t="shared" si="13"/>
        <v>211263</v>
      </c>
      <c r="N19" s="21">
        <f t="shared" si="14"/>
        <v>2462</v>
      </c>
      <c r="O19" s="7">
        <f t="shared" ref="O19:O53" si="18">SUM(C19:N19)</f>
        <v>419687</v>
      </c>
      <c r="P19" s="34"/>
      <c r="Q19" s="24" t="s">
        <v>33</v>
      </c>
      <c r="R19" s="22">
        <v>35550.788</v>
      </c>
      <c r="S19" s="22">
        <v>54886.551200000002</v>
      </c>
      <c r="T19" s="22">
        <v>88813.420800000007</v>
      </c>
      <c r="U19" s="22">
        <v>59802.423199999997</v>
      </c>
      <c r="V19" s="22">
        <v>132165.52960000001</v>
      </c>
      <c r="W19" s="22">
        <v>237587.87520000001</v>
      </c>
      <c r="X19" s="22">
        <v>27516.278399999999</v>
      </c>
      <c r="Y19" s="22">
        <v>27453.254400000002</v>
      </c>
      <c r="Z19" s="22">
        <v>15289.6224</v>
      </c>
      <c r="AA19" s="22">
        <v>177200.3792</v>
      </c>
      <c r="AB19" s="22">
        <v>878301.41359999997</v>
      </c>
      <c r="AC19" s="22">
        <v>10236.147999999999</v>
      </c>
      <c r="AE19" s="26">
        <f t="shared" ref="AE19:AE53" si="19">+R19/$AE$12</f>
        <v>1.8194090830234112E-4</v>
      </c>
      <c r="AF19" s="26">
        <f t="shared" si="15"/>
        <v>2.8089697980565018E-4</v>
      </c>
      <c r="AG19" s="26">
        <f t="shared" si="15"/>
        <v>4.5452704029486031E-4</v>
      </c>
      <c r="AH19" s="26">
        <f t="shared" si="15"/>
        <v>3.0605530306920332E-4</v>
      </c>
      <c r="AI19" s="26">
        <f t="shared" si="15"/>
        <v>6.7639334750284449E-4</v>
      </c>
      <c r="AJ19" s="26">
        <f t="shared" si="15"/>
        <v>1.2159211158838804E-3</v>
      </c>
      <c r="AK19" s="26">
        <f t="shared" si="15"/>
        <v>1.4082210175470904E-4</v>
      </c>
      <c r="AL19" s="26">
        <f t="shared" si="15"/>
        <v>1.4049955914876606E-4</v>
      </c>
      <c r="AM19" s="26">
        <f t="shared" si="15"/>
        <v>7.8248836201769164E-5</v>
      </c>
      <c r="AN19" s="26">
        <f t="shared" si="15"/>
        <v>9.0687154228950633E-4</v>
      </c>
      <c r="AO19" s="26">
        <f t="shared" si="15"/>
        <v>4.4949483807113976E-3</v>
      </c>
      <c r="AP19" s="26">
        <f t="shared" si="15"/>
        <v>5.2386294915240479E-5</v>
      </c>
      <c r="AQ19" s="26"/>
      <c r="AR19" s="25">
        <f t="shared" ref="AR19:AR53" si="20">+AE19*$AE$14</f>
        <v>8551.2226902100319</v>
      </c>
      <c r="AS19" s="25">
        <f t="shared" si="16"/>
        <v>13202.158050865559</v>
      </c>
      <c r="AT19" s="25">
        <f t="shared" si="16"/>
        <v>21362.770893858433</v>
      </c>
      <c r="AU19" s="25">
        <f t="shared" si="16"/>
        <v>14384.599244252557</v>
      </c>
      <c r="AV19" s="25">
        <f t="shared" si="16"/>
        <v>31790.487332633693</v>
      </c>
      <c r="AW19" s="25">
        <f t="shared" si="16"/>
        <v>57148.292446542378</v>
      </c>
      <c r="AX19" s="25">
        <f t="shared" si="16"/>
        <v>6618.6387824713247</v>
      </c>
      <c r="AY19" s="25">
        <f t="shared" si="16"/>
        <v>6603.4792799920051</v>
      </c>
      <c r="AZ19" s="25">
        <f t="shared" si="16"/>
        <v>3677.6953014831506</v>
      </c>
      <c r="BA19" s="25">
        <f t="shared" si="16"/>
        <v>42622.962487606797</v>
      </c>
      <c r="BB19" s="25">
        <f t="shared" si="16"/>
        <v>211262.57389343568</v>
      </c>
      <c r="BC19" s="25">
        <f t="shared" si="16"/>
        <v>2462.1558610163024</v>
      </c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</row>
    <row r="20" spans="1:114" ht="15">
      <c r="A20" s="39" t="s">
        <v>34</v>
      </c>
      <c r="B20" s="9" t="s">
        <v>34</v>
      </c>
      <c r="C20" s="21">
        <f t="shared" si="17"/>
        <v>10372</v>
      </c>
      <c r="D20" s="21">
        <f t="shared" si="4"/>
        <v>8585</v>
      </c>
      <c r="E20" s="21">
        <f t="shared" si="5"/>
        <v>16634</v>
      </c>
      <c r="F20" s="21">
        <f t="shared" si="6"/>
        <v>21217</v>
      </c>
      <c r="G20" s="21">
        <f t="shared" si="7"/>
        <v>54096</v>
      </c>
      <c r="H20" s="21">
        <f t="shared" si="8"/>
        <v>72324</v>
      </c>
      <c r="I20" s="21">
        <f t="shared" si="9"/>
        <v>0</v>
      </c>
      <c r="J20" s="21">
        <f t="shared" si="10"/>
        <v>0</v>
      </c>
      <c r="K20" s="21">
        <f t="shared" si="11"/>
        <v>31698</v>
      </c>
      <c r="L20" s="21">
        <f t="shared" si="12"/>
        <v>8364</v>
      </c>
      <c r="M20" s="21">
        <f t="shared" si="13"/>
        <v>20784</v>
      </c>
      <c r="N20" s="21">
        <f t="shared" si="14"/>
        <v>55050</v>
      </c>
      <c r="O20" s="7">
        <f t="shared" si="18"/>
        <v>299124</v>
      </c>
      <c r="P20" s="32"/>
      <c r="Q20" s="9" t="s">
        <v>34</v>
      </c>
      <c r="R20" s="22">
        <v>43121.020799999998</v>
      </c>
      <c r="S20" s="22">
        <v>35689.440799999997</v>
      </c>
      <c r="T20" s="22">
        <v>69152.033599999995</v>
      </c>
      <c r="U20" s="22">
        <v>88209.440799999997</v>
      </c>
      <c r="V20" s="22">
        <v>224900.09359999999</v>
      </c>
      <c r="W20" s="22">
        <v>300678.05040000001</v>
      </c>
      <c r="X20" s="22">
        <v>0</v>
      </c>
      <c r="Y20" s="22">
        <v>0</v>
      </c>
      <c r="Z20" s="22">
        <v>131782.1336</v>
      </c>
      <c r="AA20" s="22">
        <v>34771.391199999998</v>
      </c>
      <c r="AB20" s="22">
        <v>86409.055200000003</v>
      </c>
      <c r="AC20" s="22">
        <v>228863.25279999999</v>
      </c>
      <c r="AE20" s="26">
        <f t="shared" si="19"/>
        <v>2.2068365098619315E-4</v>
      </c>
      <c r="AF20" s="26">
        <f t="shared" si="15"/>
        <v>1.8265050203541568E-4</v>
      </c>
      <c r="AG20" s="26">
        <f t="shared" si="15"/>
        <v>3.5390449866084573E-4</v>
      </c>
      <c r="AH20" s="26">
        <f t="shared" si="15"/>
        <v>4.5143600698790661E-4</v>
      </c>
      <c r="AI20" s="26">
        <f t="shared" si="15"/>
        <v>1.1509879135974577E-3</v>
      </c>
      <c r="AJ20" s="26">
        <f t="shared" si="15"/>
        <v>1.5388023915631098E-3</v>
      </c>
      <c r="AK20" s="26">
        <f t="shared" si="15"/>
        <v>0</v>
      </c>
      <c r="AL20" s="26">
        <f t="shared" si="15"/>
        <v>0</v>
      </c>
      <c r="AM20" s="26">
        <f t="shared" si="15"/>
        <v>6.7443121331669121E-4</v>
      </c>
      <c r="AN20" s="26">
        <f t="shared" si="15"/>
        <v>1.7795213140884615E-4</v>
      </c>
      <c r="AO20" s="26">
        <f t="shared" si="15"/>
        <v>4.4222203987813523E-4</v>
      </c>
      <c r="AP20" s="26">
        <f t="shared" si="15"/>
        <v>1.1712704678011724E-3</v>
      </c>
      <c r="AQ20" s="26"/>
      <c r="AR20" s="25">
        <f t="shared" si="20"/>
        <v>10372.131596351079</v>
      </c>
      <c r="AS20" s="25">
        <f t="shared" si="16"/>
        <v>8584.5735956645367</v>
      </c>
      <c r="AT20" s="25">
        <f t="shared" si="16"/>
        <v>16633.511437059751</v>
      </c>
      <c r="AU20" s="25">
        <f t="shared" si="16"/>
        <v>21217.49232843161</v>
      </c>
      <c r="AV20" s="25">
        <f t="shared" si="16"/>
        <v>54096.43193908051</v>
      </c>
      <c r="AW20" s="25">
        <f t="shared" si="16"/>
        <v>72323.712403466154</v>
      </c>
      <c r="AX20" s="25">
        <f t="shared" si="16"/>
        <v>0</v>
      </c>
      <c r="AY20" s="25">
        <f t="shared" si="16"/>
        <v>0</v>
      </c>
      <c r="AZ20" s="25">
        <f t="shared" si="16"/>
        <v>31698.267025884488</v>
      </c>
      <c r="BA20" s="25">
        <f t="shared" si="16"/>
        <v>8363.7501762157681</v>
      </c>
      <c r="BB20" s="25">
        <f t="shared" si="16"/>
        <v>20784.435874272356</v>
      </c>
      <c r="BC20" s="25">
        <f t="shared" si="16"/>
        <v>55049.711986655107</v>
      </c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</row>
    <row r="21" spans="1:114" ht="15">
      <c r="A21" s="39" t="s">
        <v>35</v>
      </c>
      <c r="B21" s="24" t="s">
        <v>35</v>
      </c>
      <c r="C21" s="21">
        <f t="shared" si="17"/>
        <v>3747</v>
      </c>
      <c r="D21" s="21">
        <f t="shared" si="4"/>
        <v>7720</v>
      </c>
      <c r="E21" s="21">
        <f t="shared" si="5"/>
        <v>31537</v>
      </c>
      <c r="F21" s="21">
        <f t="shared" si="6"/>
        <v>5547</v>
      </c>
      <c r="G21" s="21">
        <f t="shared" si="7"/>
        <v>13510</v>
      </c>
      <c r="H21" s="21">
        <f t="shared" si="8"/>
        <v>0</v>
      </c>
      <c r="I21" s="21">
        <f t="shared" si="9"/>
        <v>0</v>
      </c>
      <c r="J21" s="21">
        <f t="shared" si="10"/>
        <v>0</v>
      </c>
      <c r="K21" s="21">
        <f t="shared" si="11"/>
        <v>0</v>
      </c>
      <c r="L21" s="21">
        <f t="shared" si="12"/>
        <v>2282</v>
      </c>
      <c r="M21" s="21">
        <f t="shared" si="13"/>
        <v>50819</v>
      </c>
      <c r="N21" s="21">
        <f t="shared" si="14"/>
        <v>6343</v>
      </c>
      <c r="O21" s="7">
        <f t="shared" si="18"/>
        <v>121505</v>
      </c>
      <c r="P21" s="34"/>
      <c r="Q21" s="24" t="s">
        <v>35</v>
      </c>
      <c r="R21" s="22">
        <v>15576.381600000001</v>
      </c>
      <c r="S21" s="22">
        <v>32094.972000000002</v>
      </c>
      <c r="T21" s="22">
        <v>131109.87760000001</v>
      </c>
      <c r="U21" s="22">
        <v>23062.582399999999</v>
      </c>
      <c r="V21" s="22">
        <v>56168.039199999999</v>
      </c>
      <c r="W21" s="22">
        <v>0</v>
      </c>
      <c r="X21" s="22">
        <v>0</v>
      </c>
      <c r="Y21" s="22">
        <v>0</v>
      </c>
      <c r="Z21" s="22">
        <v>0</v>
      </c>
      <c r="AA21" s="22">
        <v>9486.1623999999993</v>
      </c>
      <c r="AB21" s="22">
        <v>211276.4056</v>
      </c>
      <c r="AC21" s="22">
        <v>26370.292000000001</v>
      </c>
      <c r="AE21" s="26">
        <f t="shared" si="19"/>
        <v>7.971640505880977E-5</v>
      </c>
      <c r="AF21" s="26">
        <f t="shared" si="15"/>
        <v>1.6425482207646722E-4</v>
      </c>
      <c r="AG21" s="26">
        <f t="shared" si="15"/>
        <v>6.7099075885329932E-4</v>
      </c>
      <c r="AH21" s="26">
        <f t="shared" si="15"/>
        <v>1.1802909093473781E-4</v>
      </c>
      <c r="AI21" s="26">
        <f t="shared" si="15"/>
        <v>2.8745534612649096E-4</v>
      </c>
      <c r="AJ21" s="26">
        <f t="shared" si="15"/>
        <v>0</v>
      </c>
      <c r="AK21" s="26">
        <f t="shared" si="15"/>
        <v>0</v>
      </c>
      <c r="AL21" s="26">
        <f t="shared" si="15"/>
        <v>0</v>
      </c>
      <c r="AM21" s="26">
        <f t="shared" si="15"/>
        <v>0</v>
      </c>
      <c r="AN21" s="26">
        <f t="shared" si="15"/>
        <v>4.854803790451891E-5</v>
      </c>
      <c r="AO21" s="26">
        <f t="shared" si="15"/>
        <v>1.0812649536127816E-3</v>
      </c>
      <c r="AP21" s="26">
        <f t="shared" si="15"/>
        <v>1.3495720203664572E-4</v>
      </c>
      <c r="AQ21" s="26"/>
      <c r="AR21" s="25">
        <f t="shared" si="20"/>
        <v>3746.6710377640593</v>
      </c>
      <c r="AS21" s="25">
        <f t="shared" si="16"/>
        <v>7719.9766375939589</v>
      </c>
      <c r="AT21" s="25">
        <f t="shared" si="16"/>
        <v>31536.565666105067</v>
      </c>
      <c r="AU21" s="25">
        <f t="shared" si="16"/>
        <v>5547.3672739326776</v>
      </c>
      <c r="AV21" s="25">
        <f t="shared" si="16"/>
        <v>13510.401267945075</v>
      </c>
      <c r="AW21" s="25">
        <f t="shared" si="16"/>
        <v>0</v>
      </c>
      <c r="AX21" s="25">
        <f t="shared" si="16"/>
        <v>0</v>
      </c>
      <c r="AY21" s="25">
        <f t="shared" si="16"/>
        <v>0</v>
      </c>
      <c r="AZ21" s="25">
        <f t="shared" si="16"/>
        <v>0</v>
      </c>
      <c r="BA21" s="25">
        <f t="shared" si="16"/>
        <v>2281.7577815123886</v>
      </c>
      <c r="BB21" s="25">
        <f t="shared" si="16"/>
        <v>50819.452819800732</v>
      </c>
      <c r="BC21" s="25">
        <f t="shared" si="16"/>
        <v>6342.9884957223485</v>
      </c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</row>
    <row r="22" spans="1:114" ht="15">
      <c r="A22" s="39" t="s">
        <v>36</v>
      </c>
      <c r="B22" s="9" t="s">
        <v>36</v>
      </c>
      <c r="C22" s="21">
        <f t="shared" si="17"/>
        <v>6886</v>
      </c>
      <c r="D22" s="21">
        <f t="shared" si="4"/>
        <v>87622</v>
      </c>
      <c r="E22" s="21">
        <f t="shared" si="5"/>
        <v>68940</v>
      </c>
      <c r="F22" s="21">
        <f t="shared" si="6"/>
        <v>21422</v>
      </c>
      <c r="G22" s="21">
        <f t="shared" si="7"/>
        <v>3345</v>
      </c>
      <c r="H22" s="21">
        <f t="shared" si="8"/>
        <v>2666</v>
      </c>
      <c r="I22" s="21">
        <f t="shared" si="9"/>
        <v>450</v>
      </c>
      <c r="J22" s="21">
        <f t="shared" si="10"/>
        <v>62270</v>
      </c>
      <c r="K22" s="21">
        <f t="shared" si="11"/>
        <v>6658</v>
      </c>
      <c r="L22" s="21"/>
      <c r="M22" s="21">
        <f t="shared" si="13"/>
        <v>6027</v>
      </c>
      <c r="N22" s="21">
        <f t="shared" si="14"/>
        <v>1471</v>
      </c>
      <c r="O22" s="7">
        <f t="shared" si="18"/>
        <v>267757</v>
      </c>
      <c r="P22" s="32"/>
      <c r="Q22" s="9" t="s">
        <v>36</v>
      </c>
      <c r="R22" s="22">
        <v>28627.601600000002</v>
      </c>
      <c r="S22" s="22">
        <v>364278.72</v>
      </c>
      <c r="T22" s="22">
        <v>286610.04320000001</v>
      </c>
      <c r="U22" s="22">
        <v>89059.214399999997</v>
      </c>
      <c r="V22" s="22">
        <v>13905.1952</v>
      </c>
      <c r="W22" s="22">
        <v>11082.770399999999</v>
      </c>
      <c r="X22" s="22">
        <v>1869.712</v>
      </c>
      <c r="Y22" s="22">
        <v>258881.584</v>
      </c>
      <c r="Z22" s="22">
        <v>27680.140800000001</v>
      </c>
      <c r="AA22" s="22">
        <v>-1566.1464000000001</v>
      </c>
      <c r="AB22" s="22">
        <v>25056.241600000001</v>
      </c>
      <c r="AC22" s="22">
        <v>0</v>
      </c>
      <c r="AE22" s="26">
        <f t="shared" si="19"/>
        <v>1.4650960303950377E-4</v>
      </c>
      <c r="AF22" s="26">
        <f t="shared" si="15"/>
        <v>1.8642962623504769E-3</v>
      </c>
      <c r="AG22" s="26">
        <f t="shared" si="15"/>
        <v>1.4668055062065355E-3</v>
      </c>
      <c r="AH22" s="26">
        <f t="shared" si="15"/>
        <v>4.5578495645803792E-4</v>
      </c>
      <c r="AI22" s="26">
        <f t="shared" si="15"/>
        <v>7.1163650291221502E-5</v>
      </c>
      <c r="AJ22" s="26">
        <f t="shared" si="15"/>
        <v>5.6719117255074638E-5</v>
      </c>
      <c r="AK22" s="26">
        <f t="shared" si="15"/>
        <v>9.568763976308677E-6</v>
      </c>
      <c r="AL22" s="26">
        <f t="shared" si="15"/>
        <v>1.3248975110118184E-3</v>
      </c>
      <c r="AM22" s="26">
        <f t="shared" si="15"/>
        <v>1.4166071253016082E-4</v>
      </c>
      <c r="AN22" s="26">
        <f t="shared" si="15"/>
        <v>-8.0151837576832797E-6</v>
      </c>
      <c r="AO22" s="26">
        <f t="shared" si="15"/>
        <v>1.2823218870273439E-4</v>
      </c>
      <c r="AP22" s="26">
        <f t="shared" si="15"/>
        <v>0</v>
      </c>
      <c r="AQ22" s="26"/>
      <c r="AR22" s="25">
        <f t="shared" si="20"/>
        <v>6885.951342856677</v>
      </c>
      <c r="AS22" s="25">
        <f t="shared" si="16"/>
        <v>87621.924330472422</v>
      </c>
      <c r="AT22" s="25">
        <f t="shared" si="16"/>
        <v>68939.858791707171</v>
      </c>
      <c r="AU22" s="25">
        <f t="shared" si="16"/>
        <v>21421.892953527782</v>
      </c>
      <c r="AV22" s="25">
        <f t="shared" si="16"/>
        <v>3344.6915636874105</v>
      </c>
      <c r="AW22" s="25">
        <f t="shared" si="16"/>
        <v>2665.798510988508</v>
      </c>
      <c r="AX22" s="25">
        <f t="shared" si="16"/>
        <v>449.73190688650783</v>
      </c>
      <c r="AY22" s="25">
        <f t="shared" si="16"/>
        <v>62270.183017555464</v>
      </c>
      <c r="AZ22" s="25">
        <f t="shared" si="16"/>
        <v>6658.0534889175588</v>
      </c>
      <c r="BA22" s="25">
        <f t="shared" si="16"/>
        <v>-376.71363661111417</v>
      </c>
      <c r="BB22" s="25">
        <f t="shared" si="16"/>
        <v>6026.9128690285161</v>
      </c>
      <c r="BC22" s="25">
        <v>1471</v>
      </c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</row>
    <row r="23" spans="1:114" ht="15">
      <c r="A23" s="39" t="s">
        <v>37</v>
      </c>
      <c r="B23" s="24" t="s">
        <v>37</v>
      </c>
      <c r="C23" s="21">
        <f t="shared" si="17"/>
        <v>4885</v>
      </c>
      <c r="D23" s="21">
        <f t="shared" si="4"/>
        <v>5200</v>
      </c>
      <c r="E23" s="21">
        <f t="shared" si="5"/>
        <v>20083</v>
      </c>
      <c r="F23" s="21">
        <f t="shared" si="6"/>
        <v>0</v>
      </c>
      <c r="G23" s="21">
        <f t="shared" si="7"/>
        <v>0</v>
      </c>
      <c r="H23" s="21">
        <f t="shared" si="8"/>
        <v>0</v>
      </c>
      <c r="I23" s="21">
        <f t="shared" si="9"/>
        <v>0</v>
      </c>
      <c r="J23" s="21">
        <f t="shared" si="10"/>
        <v>20327</v>
      </c>
      <c r="K23" s="21">
        <f t="shared" si="11"/>
        <v>146</v>
      </c>
      <c r="L23" s="21">
        <f t="shared" si="12"/>
        <v>14132</v>
      </c>
      <c r="M23" s="21">
        <f t="shared" si="13"/>
        <v>0</v>
      </c>
      <c r="N23" s="21">
        <f t="shared" si="14"/>
        <v>0</v>
      </c>
      <c r="O23" s="7">
        <f t="shared" si="18"/>
        <v>64773</v>
      </c>
      <c r="P23" s="34"/>
      <c r="Q23" s="24" t="s">
        <v>37</v>
      </c>
      <c r="R23" s="22">
        <v>20309.484</v>
      </c>
      <c r="S23" s="22">
        <v>21617.232</v>
      </c>
      <c r="T23" s="22">
        <v>83494.195200000002</v>
      </c>
      <c r="U23" s="22">
        <v>0</v>
      </c>
      <c r="V23" s="22">
        <v>0</v>
      </c>
      <c r="W23" s="22">
        <v>0</v>
      </c>
      <c r="X23" s="22">
        <v>0</v>
      </c>
      <c r="Y23" s="22">
        <v>84506.780799999993</v>
      </c>
      <c r="Z23" s="22">
        <v>608.1816</v>
      </c>
      <c r="AA23" s="22">
        <v>58750.972800000003</v>
      </c>
      <c r="AB23" s="22">
        <v>0</v>
      </c>
      <c r="AC23" s="22">
        <v>0</v>
      </c>
      <c r="AE23" s="26">
        <f t="shared" si="19"/>
        <v>1.0393935476512825E-4</v>
      </c>
      <c r="AF23" s="26">
        <f t="shared" si="15"/>
        <v>1.1063211383844527E-4</v>
      </c>
      <c r="AG23" s="26">
        <f t="shared" si="15"/>
        <v>4.2730444435327199E-4</v>
      </c>
      <c r="AH23" s="26">
        <f t="shared" si="15"/>
        <v>0</v>
      </c>
      <c r="AI23" s="26">
        <f t="shared" si="15"/>
        <v>0</v>
      </c>
      <c r="AJ23" s="26">
        <f t="shared" si="15"/>
        <v>0</v>
      </c>
      <c r="AK23" s="26">
        <f t="shared" si="15"/>
        <v>0</v>
      </c>
      <c r="AL23" s="26">
        <f t="shared" si="15"/>
        <v>4.3248662888875601E-4</v>
      </c>
      <c r="AM23" s="26">
        <f t="shared" si="15"/>
        <v>3.1125361473498451E-6</v>
      </c>
      <c r="AN23" s="26">
        <f t="shared" si="15"/>
        <v>3.0067421726005447E-4</v>
      </c>
      <c r="AO23" s="26">
        <f t="shared" si="15"/>
        <v>0</v>
      </c>
      <c r="AP23" s="26">
        <f t="shared" si="15"/>
        <v>0</v>
      </c>
      <c r="AQ23" s="26"/>
      <c r="AR23" s="25">
        <f t="shared" si="20"/>
        <v>4885.1496739610275</v>
      </c>
      <c r="AS23" s="25">
        <f t="shared" si="16"/>
        <v>5199.709350406928</v>
      </c>
      <c r="AT23" s="25">
        <f t="shared" si="16"/>
        <v>20083.308884603783</v>
      </c>
      <c r="AU23" s="25">
        <f t="shared" si="16"/>
        <v>0</v>
      </c>
      <c r="AV23" s="25">
        <f t="shared" si="16"/>
        <v>0</v>
      </c>
      <c r="AW23" s="25">
        <f t="shared" si="16"/>
        <v>0</v>
      </c>
      <c r="AX23" s="25">
        <f t="shared" si="16"/>
        <v>0</v>
      </c>
      <c r="AY23" s="25">
        <f t="shared" si="16"/>
        <v>20326.871557771534</v>
      </c>
      <c r="AZ23" s="25">
        <f t="shared" si="16"/>
        <v>146.28919892544272</v>
      </c>
      <c r="BA23" s="25">
        <f t="shared" si="16"/>
        <v>14131.688211222559</v>
      </c>
      <c r="BB23" s="25">
        <f t="shared" si="16"/>
        <v>0</v>
      </c>
      <c r="BC23" s="25">
        <f t="shared" si="16"/>
        <v>0</v>
      </c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</row>
    <row r="24" spans="1:114" ht="15">
      <c r="A24" s="39" t="s">
        <v>38</v>
      </c>
      <c r="B24" s="9" t="s">
        <v>38</v>
      </c>
      <c r="C24" s="21">
        <f t="shared" si="17"/>
        <v>6284</v>
      </c>
      <c r="D24" s="21">
        <f t="shared" si="4"/>
        <v>0</v>
      </c>
      <c r="E24" s="21">
        <f t="shared" si="5"/>
        <v>0</v>
      </c>
      <c r="F24" s="21">
        <f t="shared" si="6"/>
        <v>0</v>
      </c>
      <c r="G24" s="21">
        <f t="shared" si="7"/>
        <v>0</v>
      </c>
      <c r="H24" s="21">
        <f t="shared" si="8"/>
        <v>0</v>
      </c>
      <c r="I24" s="21">
        <f t="shared" si="9"/>
        <v>0</v>
      </c>
      <c r="J24" s="21">
        <f t="shared" si="10"/>
        <v>253990</v>
      </c>
      <c r="K24" s="21">
        <f t="shared" si="11"/>
        <v>1637</v>
      </c>
      <c r="L24" s="21">
        <f t="shared" si="12"/>
        <v>0</v>
      </c>
      <c r="M24" s="21">
        <f t="shared" si="13"/>
        <v>0</v>
      </c>
      <c r="N24" s="21">
        <f t="shared" si="14"/>
        <v>0</v>
      </c>
      <c r="O24" s="7">
        <f t="shared" si="18"/>
        <v>261911</v>
      </c>
      <c r="P24" s="32"/>
      <c r="Q24" s="9" t="s">
        <v>38</v>
      </c>
      <c r="R24" s="22">
        <v>26124.4984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1055937.7087999999</v>
      </c>
      <c r="Z24" s="22">
        <v>6806.5919999999996</v>
      </c>
      <c r="AA24" s="22">
        <v>0</v>
      </c>
      <c r="AB24" s="22">
        <v>0</v>
      </c>
      <c r="AC24" s="22">
        <v>0</v>
      </c>
      <c r="AE24" s="26">
        <f t="shared" si="19"/>
        <v>1.3369928587346805E-4</v>
      </c>
      <c r="AF24" s="26">
        <f t="shared" si="15"/>
        <v>0</v>
      </c>
      <c r="AG24" s="26">
        <f t="shared" si="15"/>
        <v>0</v>
      </c>
      <c r="AH24" s="26">
        <f t="shared" si="15"/>
        <v>0</v>
      </c>
      <c r="AI24" s="26">
        <f t="shared" si="15"/>
        <v>0</v>
      </c>
      <c r="AJ24" s="26">
        <f t="shared" si="15"/>
        <v>0</v>
      </c>
      <c r="AK24" s="26">
        <f t="shared" si="15"/>
        <v>0</v>
      </c>
      <c r="AL24" s="26">
        <f t="shared" si="15"/>
        <v>5.4040508426920087E-3</v>
      </c>
      <c r="AM24" s="26">
        <f t="shared" si="15"/>
        <v>3.483460144184282E-5</v>
      </c>
      <c r="AN24" s="26">
        <f t="shared" si="15"/>
        <v>0</v>
      </c>
      <c r="AO24" s="26">
        <f t="shared" si="15"/>
        <v>0</v>
      </c>
      <c r="AP24" s="26">
        <f t="shared" si="15"/>
        <v>0</v>
      </c>
      <c r="AQ24" s="26"/>
      <c r="AR24" s="25">
        <f t="shared" si="20"/>
        <v>6283.8664360529983</v>
      </c>
      <c r="AS24" s="25">
        <f t="shared" si="16"/>
        <v>0</v>
      </c>
      <c r="AT24" s="25">
        <f t="shared" si="16"/>
        <v>0</v>
      </c>
      <c r="AU24" s="25">
        <f t="shared" si="16"/>
        <v>0</v>
      </c>
      <c r="AV24" s="25">
        <f t="shared" si="16"/>
        <v>0</v>
      </c>
      <c r="AW24" s="25">
        <f t="shared" si="16"/>
        <v>0</v>
      </c>
      <c r="AX24" s="25">
        <f t="shared" si="16"/>
        <v>0</v>
      </c>
      <c r="AY24" s="25">
        <f t="shared" si="16"/>
        <v>253990.3896065244</v>
      </c>
      <c r="AZ24" s="25">
        <f t="shared" si="16"/>
        <v>1637.2262677666126</v>
      </c>
      <c r="BA24" s="25">
        <f t="shared" si="16"/>
        <v>0</v>
      </c>
      <c r="BB24" s="25">
        <f t="shared" si="16"/>
        <v>0</v>
      </c>
      <c r="BC24" s="25">
        <f t="shared" si="16"/>
        <v>0</v>
      </c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</row>
    <row r="25" spans="1:114" ht="15">
      <c r="A25" s="39" t="s">
        <v>39</v>
      </c>
      <c r="B25" s="24" t="s">
        <v>39</v>
      </c>
      <c r="C25" s="21">
        <f t="shared" si="17"/>
        <v>75142</v>
      </c>
      <c r="D25" s="21">
        <f t="shared" si="4"/>
        <v>41269</v>
      </c>
      <c r="E25" s="21">
        <f t="shared" si="5"/>
        <v>16912</v>
      </c>
      <c r="F25" s="21">
        <f t="shared" si="6"/>
        <v>28915</v>
      </c>
      <c r="G25" s="21">
        <f t="shared" si="7"/>
        <v>42119</v>
      </c>
      <c r="H25" s="21">
        <f t="shared" si="8"/>
        <v>105834</v>
      </c>
      <c r="I25" s="21">
        <f t="shared" si="9"/>
        <v>38727</v>
      </c>
      <c r="J25" s="21">
        <f t="shared" si="10"/>
        <v>19755</v>
      </c>
      <c r="K25" s="21">
        <f t="shared" si="11"/>
        <v>3987</v>
      </c>
      <c r="L25" s="21">
        <f t="shared" si="12"/>
        <v>7502</v>
      </c>
      <c r="M25" s="21">
        <f t="shared" si="13"/>
        <v>13469</v>
      </c>
      <c r="N25" s="21">
        <f t="shared" si="14"/>
        <v>8793</v>
      </c>
      <c r="O25" s="7">
        <f t="shared" si="18"/>
        <v>402424</v>
      </c>
      <c r="P25" s="34"/>
      <c r="Q25" s="24" t="s">
        <v>39</v>
      </c>
      <c r="R25" s="22">
        <v>312395.26240000001</v>
      </c>
      <c r="S25" s="22">
        <v>171572.33600000001</v>
      </c>
      <c r="T25" s="22">
        <v>70308.524000000005</v>
      </c>
      <c r="U25" s="22">
        <v>120209.8768</v>
      </c>
      <c r="V25" s="22">
        <v>175106.932</v>
      </c>
      <c r="W25" s="22">
        <v>439994.70319999999</v>
      </c>
      <c r="X25" s="22">
        <v>161003.21119999999</v>
      </c>
      <c r="Y25" s="22">
        <v>82130.775999999998</v>
      </c>
      <c r="Z25" s="22">
        <v>16575.312000000002</v>
      </c>
      <c r="AA25" s="22">
        <v>31190.577600000001</v>
      </c>
      <c r="AB25" s="22">
        <v>55995.7736</v>
      </c>
      <c r="AC25" s="22">
        <v>36557.071199999998</v>
      </c>
      <c r="AE25" s="26">
        <f t="shared" si="19"/>
        <v>1.5987684377180105E-3</v>
      </c>
      <c r="AF25" s="26">
        <f t="shared" si="15"/>
        <v>8.780684875787974E-4</v>
      </c>
      <c r="AG25" s="26">
        <f t="shared" si="15"/>
        <v>3.5982315547989963E-4</v>
      </c>
      <c r="AH25" s="26">
        <f t="shared" si="15"/>
        <v>6.1520701515545935E-4</v>
      </c>
      <c r="AI25" s="26">
        <f t="shared" si="15"/>
        <v>8.9615775206210006E-4</v>
      </c>
      <c r="AJ25" s="26">
        <f t="shared" si="15"/>
        <v>2.251793573420285E-3</v>
      </c>
      <c r="AK25" s="26">
        <f t="shared" si="15"/>
        <v>8.2397809256215808E-4</v>
      </c>
      <c r="AL25" s="26">
        <f t="shared" si="15"/>
        <v>4.2032677264470532E-4</v>
      </c>
      <c r="AM25" s="26">
        <f t="shared" si="15"/>
        <v>8.4828705363006144E-5</v>
      </c>
      <c r="AN25" s="26">
        <f t="shared" si="15"/>
        <v>1.5962633568118533E-4</v>
      </c>
      <c r="AO25" s="26">
        <f t="shared" si="15"/>
        <v>2.8657372967024679E-4</v>
      </c>
      <c r="AP25" s="26">
        <f t="shared" si="15"/>
        <v>1.8709083857723085E-4</v>
      </c>
      <c r="AQ25" s="26"/>
      <c r="AR25" s="25">
        <f t="shared" si="20"/>
        <v>75142.116572746498</v>
      </c>
      <c r="AS25" s="25">
        <f t="shared" si="16"/>
        <v>41269.218916203477</v>
      </c>
      <c r="AT25" s="25">
        <f t="shared" si="16"/>
        <v>16911.688307555283</v>
      </c>
      <c r="AU25" s="25">
        <f t="shared" si="16"/>
        <v>28914.729712306591</v>
      </c>
      <c r="AV25" s="25">
        <f t="shared" si="16"/>
        <v>42119.414346918704</v>
      </c>
      <c r="AW25" s="25">
        <f t="shared" si="16"/>
        <v>105834.29795075339</v>
      </c>
      <c r="AX25" s="25">
        <f t="shared" si="16"/>
        <v>38726.970350421427</v>
      </c>
      <c r="AY25" s="25">
        <f t="shared" si="16"/>
        <v>19755.358314301149</v>
      </c>
      <c r="AZ25" s="25">
        <f t="shared" si="16"/>
        <v>3986.9491520612887</v>
      </c>
      <c r="BA25" s="25">
        <f t="shared" si="16"/>
        <v>7502.4377770157107</v>
      </c>
      <c r="BB25" s="25">
        <f t="shared" si="16"/>
        <v>13468.965294501599</v>
      </c>
      <c r="BC25" s="25">
        <f t="shared" si="16"/>
        <v>8793.2694131298504</v>
      </c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</row>
    <row r="26" spans="1:114" ht="15">
      <c r="A26" s="39" t="s">
        <v>40</v>
      </c>
      <c r="B26" s="9" t="s">
        <v>40</v>
      </c>
      <c r="C26" s="21">
        <f t="shared" si="17"/>
        <v>3197533</v>
      </c>
      <c r="D26" s="21">
        <f t="shared" si="4"/>
        <v>1381539</v>
      </c>
      <c r="E26" s="21">
        <f t="shared" si="5"/>
        <v>1398755</v>
      </c>
      <c r="F26" s="21">
        <f t="shared" si="6"/>
        <v>2125723</v>
      </c>
      <c r="G26" s="21">
        <f t="shared" si="7"/>
        <v>3374482</v>
      </c>
      <c r="H26" s="21">
        <f t="shared" si="8"/>
        <v>6178366</v>
      </c>
      <c r="I26" s="21">
        <f t="shared" si="9"/>
        <v>1484591</v>
      </c>
      <c r="J26" s="21">
        <f t="shared" si="10"/>
        <v>1755437</v>
      </c>
      <c r="K26" s="21">
        <f t="shared" si="11"/>
        <v>2489802</v>
      </c>
      <c r="L26" s="21">
        <f t="shared" si="12"/>
        <v>2364147</v>
      </c>
      <c r="M26" s="21">
        <f t="shared" si="13"/>
        <v>1892536</v>
      </c>
      <c r="N26" s="21">
        <f t="shared" si="14"/>
        <v>2199496</v>
      </c>
      <c r="O26" s="7">
        <f t="shared" si="18"/>
        <v>29842407</v>
      </c>
      <c r="P26" s="32"/>
      <c r="Q26" s="9" t="s">
        <v>40</v>
      </c>
      <c r="R26" s="22">
        <v>13293398.123199999</v>
      </c>
      <c r="S26" s="22">
        <v>5743600.8552000001</v>
      </c>
      <c r="T26" s="22">
        <v>5815171.96</v>
      </c>
      <c r="U26" s="22">
        <v>8837465.8215999994</v>
      </c>
      <c r="V26" s="22">
        <v>14029046.8136</v>
      </c>
      <c r="W26" s="22">
        <v>25685891.275199998</v>
      </c>
      <c r="X26" s="22">
        <v>6172028.5536000002</v>
      </c>
      <c r="Y26" s="22">
        <v>7298041.5976</v>
      </c>
      <c r="Z26" s="22">
        <v>10351084.868799999</v>
      </c>
      <c r="AA26" s="22">
        <v>9828687.3359999992</v>
      </c>
      <c r="AB26" s="22">
        <v>7868015.9479999999</v>
      </c>
      <c r="AC26" s="22">
        <v>9144166.8655999992</v>
      </c>
      <c r="AE26" s="26">
        <f t="shared" si="19"/>
        <v>6.803261094971072E-2</v>
      </c>
      <c r="AF26" s="26">
        <f t="shared" si="15"/>
        <v>2.9394452705835697E-2</v>
      </c>
      <c r="AG26" s="26">
        <f t="shared" si="15"/>
        <v>2.9760737464854654E-2</v>
      </c>
      <c r="AH26" s="26">
        <f t="shared" si="15"/>
        <v>4.5228155242938613E-2</v>
      </c>
      <c r="AI26" s="26">
        <f t="shared" si="15"/>
        <v>7.1797494893290362E-2</v>
      </c>
      <c r="AJ26" s="26">
        <f t="shared" si="15"/>
        <v>0.13145459361308859</v>
      </c>
      <c r="AK26" s="26">
        <f t="shared" si="15"/>
        <v>3.1587048959645245E-2</v>
      </c>
      <c r="AL26" s="26">
        <f t="shared" si="15"/>
        <v>3.7349729550175167E-2</v>
      </c>
      <c r="AM26" s="26">
        <f t="shared" si="15"/>
        <v>5.2974515865698707E-2</v>
      </c>
      <c r="AN26" s="26">
        <f t="shared" si="15"/>
        <v>5.0301003210718065E-2</v>
      </c>
      <c r="AO26" s="26">
        <f t="shared" si="15"/>
        <v>4.0266729618382173E-2</v>
      </c>
      <c r="AP26" s="26">
        <f t="shared" si="15"/>
        <v>4.6797781956209678E-2</v>
      </c>
      <c r="AQ26" s="26"/>
      <c r="AR26" s="25">
        <f t="shared" si="20"/>
        <v>3197532.7146364041</v>
      </c>
      <c r="AS26" s="25">
        <f t="shared" si="16"/>
        <v>1381539.2771742777</v>
      </c>
      <c r="AT26" s="25">
        <f t="shared" si="16"/>
        <v>1398754.6608481687</v>
      </c>
      <c r="AU26" s="25">
        <f t="shared" si="16"/>
        <v>2125723.2964181146</v>
      </c>
      <c r="AV26" s="25">
        <f t="shared" si="16"/>
        <v>3374482.2599846469</v>
      </c>
      <c r="AW26" s="25">
        <f t="shared" si="16"/>
        <v>6178365.8998151636</v>
      </c>
      <c r="AX26" s="25">
        <f t="shared" si="16"/>
        <v>1484591.3011033265</v>
      </c>
      <c r="AY26" s="25">
        <f t="shared" si="16"/>
        <v>1755437.2888582328</v>
      </c>
      <c r="AZ26" s="25">
        <f t="shared" si="16"/>
        <v>2489802.2456878391</v>
      </c>
      <c r="BA26" s="25">
        <f t="shared" si="16"/>
        <v>2364147.1509037493</v>
      </c>
      <c r="BB26" s="25">
        <f t="shared" si="16"/>
        <v>1892536.2920639622</v>
      </c>
      <c r="BC26" s="25">
        <f t="shared" si="16"/>
        <v>2199495.7519418551</v>
      </c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</row>
    <row r="27" spans="1:114" ht="15">
      <c r="A27" s="39" t="s">
        <v>41</v>
      </c>
      <c r="B27" s="24" t="s">
        <v>41</v>
      </c>
      <c r="C27" s="21">
        <f t="shared" si="17"/>
        <v>3248</v>
      </c>
      <c r="D27" s="21">
        <f t="shared" si="4"/>
        <v>11589</v>
      </c>
      <c r="E27" s="21">
        <f t="shared" si="5"/>
        <v>12889</v>
      </c>
      <c r="F27" s="21">
        <f t="shared" si="6"/>
        <v>6702</v>
      </c>
      <c r="G27" s="21">
        <f t="shared" si="7"/>
        <v>0</v>
      </c>
      <c r="H27" s="21">
        <f t="shared" si="8"/>
        <v>0</v>
      </c>
      <c r="I27" s="21">
        <f t="shared" si="9"/>
        <v>351</v>
      </c>
      <c r="J27" s="21">
        <f t="shared" si="10"/>
        <v>6399</v>
      </c>
      <c r="K27" s="21">
        <f t="shared" si="11"/>
        <v>0</v>
      </c>
      <c r="L27" s="21">
        <f t="shared" si="12"/>
        <v>0</v>
      </c>
      <c r="M27" s="21">
        <f t="shared" si="13"/>
        <v>0</v>
      </c>
      <c r="N27" s="21">
        <f t="shared" si="14"/>
        <v>104259</v>
      </c>
      <c r="O27" s="7">
        <f t="shared" si="18"/>
        <v>145437</v>
      </c>
      <c r="P27" s="34"/>
      <c r="Q27" s="24" t="s">
        <v>41</v>
      </c>
      <c r="R27" s="22">
        <v>13503.9424</v>
      </c>
      <c r="S27" s="22">
        <v>48181.847999999998</v>
      </c>
      <c r="T27" s="22">
        <v>53586.156000000003</v>
      </c>
      <c r="U27" s="22">
        <v>27862.910400000001</v>
      </c>
      <c r="V27" s="22">
        <v>0</v>
      </c>
      <c r="W27" s="22">
        <v>0</v>
      </c>
      <c r="X27" s="22">
        <v>1459.0056</v>
      </c>
      <c r="Y27" s="22">
        <v>26601.38</v>
      </c>
      <c r="Z27" s="22">
        <v>0</v>
      </c>
      <c r="AA27" s="22">
        <v>0</v>
      </c>
      <c r="AB27" s="22">
        <v>0</v>
      </c>
      <c r="AC27" s="22">
        <v>433447.56</v>
      </c>
      <c r="AE27" s="26">
        <f t="shared" si="19"/>
        <v>6.9110129033384476E-5</v>
      </c>
      <c r="AF27" s="26">
        <f t="shared" si="15"/>
        <v>2.4658382224341515E-4</v>
      </c>
      <c r="AG27" s="26">
        <f t="shared" si="15"/>
        <v>2.7424185070302652E-4</v>
      </c>
      <c r="AH27" s="26">
        <f t="shared" si="15"/>
        <v>1.425960860873955E-4</v>
      </c>
      <c r="AI27" s="26">
        <f t="shared" si="15"/>
        <v>0</v>
      </c>
      <c r="AJ27" s="26">
        <f t="shared" si="15"/>
        <v>0</v>
      </c>
      <c r="AK27" s="26">
        <f t="shared" si="15"/>
        <v>7.4668613275801977E-6</v>
      </c>
      <c r="AL27" s="26">
        <f t="shared" si="15"/>
        <v>1.3613985825843667E-4</v>
      </c>
      <c r="AM27" s="26">
        <f t="shared" si="15"/>
        <v>0</v>
      </c>
      <c r="AN27" s="26">
        <f t="shared" si="15"/>
        <v>0</v>
      </c>
      <c r="AO27" s="26">
        <f t="shared" si="15"/>
        <v>0</v>
      </c>
      <c r="AP27" s="26">
        <f t="shared" si="15"/>
        <v>2.2182867723729077E-3</v>
      </c>
      <c r="AQ27" s="26"/>
      <c r="AR27" s="25">
        <f t="shared" si="20"/>
        <v>3248.1760645690701</v>
      </c>
      <c r="AS27" s="25">
        <f t="shared" si="16"/>
        <v>11589.439645440512</v>
      </c>
      <c r="AT27" s="25">
        <f t="shared" si="16"/>
        <v>12889.366983042246</v>
      </c>
      <c r="AU27" s="25">
        <f t="shared" si="16"/>
        <v>6702.0160461075884</v>
      </c>
      <c r="AV27" s="25">
        <f t="shared" si="16"/>
        <v>0</v>
      </c>
      <c r="AW27" s="25">
        <f t="shared" si="16"/>
        <v>0</v>
      </c>
      <c r="AX27" s="25">
        <f t="shared" si="16"/>
        <v>350.94248239626927</v>
      </c>
      <c r="AY27" s="25">
        <f t="shared" si="16"/>
        <v>6398.5733381465234</v>
      </c>
      <c r="AZ27" s="25">
        <f t="shared" si="16"/>
        <v>0</v>
      </c>
      <c r="BA27" s="25">
        <f t="shared" si="16"/>
        <v>0</v>
      </c>
      <c r="BB27" s="25">
        <f t="shared" si="16"/>
        <v>0</v>
      </c>
      <c r="BC27" s="25">
        <f t="shared" si="16"/>
        <v>104259.47830152666</v>
      </c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</row>
    <row r="28" spans="1:114" ht="15">
      <c r="A28" s="39" t="s">
        <v>42</v>
      </c>
      <c r="B28" s="24" t="s">
        <v>42</v>
      </c>
      <c r="C28" s="21">
        <f t="shared" si="17"/>
        <v>4851</v>
      </c>
      <c r="D28" s="21">
        <f t="shared" si="4"/>
        <v>5973</v>
      </c>
      <c r="E28" s="21">
        <f t="shared" si="5"/>
        <v>13523</v>
      </c>
      <c r="F28" s="21">
        <f t="shared" si="6"/>
        <v>78581</v>
      </c>
      <c r="G28" s="21">
        <f t="shared" si="7"/>
        <v>14860</v>
      </c>
      <c r="H28" s="21">
        <f t="shared" si="8"/>
        <v>325459</v>
      </c>
      <c r="I28" s="21">
        <f t="shared" si="9"/>
        <v>0</v>
      </c>
      <c r="J28" s="21">
        <f t="shared" si="10"/>
        <v>10510</v>
      </c>
      <c r="K28" s="21">
        <f t="shared" si="11"/>
        <v>8398</v>
      </c>
      <c r="L28" s="21">
        <f t="shared" si="12"/>
        <v>4833</v>
      </c>
      <c r="M28" s="21">
        <f t="shared" si="13"/>
        <v>5497</v>
      </c>
      <c r="N28" s="21">
        <f t="shared" si="14"/>
        <v>65278</v>
      </c>
      <c r="O28" s="7">
        <f t="shared" si="18"/>
        <v>537763</v>
      </c>
      <c r="P28" s="34"/>
      <c r="Q28" s="24" t="s">
        <v>42</v>
      </c>
      <c r="R28" s="22">
        <v>20167.68</v>
      </c>
      <c r="S28" s="22">
        <v>24832.506399999998</v>
      </c>
      <c r="T28" s="22">
        <v>56221.609600000003</v>
      </c>
      <c r="U28" s="22">
        <v>326690.15600000002</v>
      </c>
      <c r="V28" s="22">
        <v>61777.175199999998</v>
      </c>
      <c r="W28" s="22">
        <v>1353062.2560000001</v>
      </c>
      <c r="X28" s="22">
        <v>0</v>
      </c>
      <c r="Y28" s="22">
        <v>43694.539199999999</v>
      </c>
      <c r="Z28" s="22">
        <v>34914.245600000002</v>
      </c>
      <c r="AA28" s="22">
        <v>20092.051200000002</v>
      </c>
      <c r="AB28" s="22">
        <v>22853.552800000001</v>
      </c>
      <c r="AC28" s="22">
        <v>271384.4952</v>
      </c>
      <c r="AE28" s="26">
        <f t="shared" si="19"/>
        <v>1.0321363390175653E-4</v>
      </c>
      <c r="AF28" s="26">
        <f t="shared" si="15"/>
        <v>1.2708716245163676E-4</v>
      </c>
      <c r="AG28" s="26">
        <f t="shared" si="15"/>
        <v>2.877295073415425E-4</v>
      </c>
      <c r="AH28" s="26">
        <f t="shared" si="15"/>
        <v>1.6719264764559795E-3</v>
      </c>
      <c r="AI28" s="26">
        <f t="shared" si="15"/>
        <v>3.1616163805541696E-4</v>
      </c>
      <c r="AJ28" s="26">
        <f t="shared" si="15"/>
        <v>6.9246672069900334E-3</v>
      </c>
      <c r="AK28" s="26">
        <f t="shared" si="15"/>
        <v>0</v>
      </c>
      <c r="AL28" s="26">
        <f t="shared" si="15"/>
        <v>2.2361878870027436E-4</v>
      </c>
      <c r="AM28" s="26">
        <f t="shared" si="15"/>
        <v>1.7868322798231693E-4</v>
      </c>
      <c r="AN28" s="26">
        <f t="shared" si="15"/>
        <v>1.0282658277462494E-4</v>
      </c>
      <c r="AO28" s="26">
        <f t="shared" si="15"/>
        <v>1.1695932462502691E-4</v>
      </c>
      <c r="AP28" s="26">
        <f t="shared" si="15"/>
        <v>1.3888845883208083E-3</v>
      </c>
      <c r="AQ28" s="26"/>
      <c r="AR28" s="25">
        <f t="shared" si="20"/>
        <v>4851.0407933825572</v>
      </c>
      <c r="AS28" s="25">
        <f t="shared" si="16"/>
        <v>5973.0966352269279</v>
      </c>
      <c r="AT28" s="25">
        <f t="shared" si="16"/>
        <v>13523.286845052497</v>
      </c>
      <c r="AU28" s="25">
        <f t="shared" si="16"/>
        <v>78580.544393431031</v>
      </c>
      <c r="AV28" s="25">
        <f t="shared" si="16"/>
        <v>14859.596988604597</v>
      </c>
      <c r="AW28" s="25">
        <f t="shared" si="16"/>
        <v>325459.35872853157</v>
      </c>
      <c r="AX28" s="25">
        <f t="shared" si="16"/>
        <v>0</v>
      </c>
      <c r="AY28" s="25">
        <f t="shared" si="16"/>
        <v>10510.083068912894</v>
      </c>
      <c r="AZ28" s="25">
        <f t="shared" si="16"/>
        <v>8398.1117151688959</v>
      </c>
      <c r="BA28" s="25">
        <f t="shared" si="16"/>
        <v>4832.8493904073721</v>
      </c>
      <c r="BB28" s="25">
        <f t="shared" si="16"/>
        <v>5497.0882573762647</v>
      </c>
      <c r="BC28" s="25">
        <f t="shared" si="16"/>
        <v>65277.57565107799</v>
      </c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</row>
    <row r="29" spans="1:114" ht="15">
      <c r="A29" s="39" t="s">
        <v>43</v>
      </c>
      <c r="B29" s="24" t="s">
        <v>43</v>
      </c>
      <c r="C29" s="21">
        <f t="shared" si="17"/>
        <v>171665</v>
      </c>
      <c r="D29" s="21">
        <f t="shared" si="4"/>
        <v>16587</v>
      </c>
      <c r="E29" s="21">
        <f t="shared" si="5"/>
        <v>74288</v>
      </c>
      <c r="F29" s="21">
        <f t="shared" si="6"/>
        <v>14301</v>
      </c>
      <c r="G29" s="21">
        <f t="shared" si="7"/>
        <v>0</v>
      </c>
      <c r="H29" s="21">
        <f t="shared" si="8"/>
        <v>0</v>
      </c>
      <c r="I29" s="21">
        <f t="shared" si="9"/>
        <v>0</v>
      </c>
      <c r="J29" s="21">
        <f t="shared" si="10"/>
        <v>0</v>
      </c>
      <c r="K29" s="21">
        <f t="shared" si="11"/>
        <v>60601</v>
      </c>
      <c r="L29" s="21">
        <f t="shared" si="12"/>
        <v>2355</v>
      </c>
      <c r="M29" s="21">
        <f t="shared" si="13"/>
        <v>0</v>
      </c>
      <c r="N29" s="21">
        <f t="shared" si="14"/>
        <v>167914</v>
      </c>
      <c r="O29" s="7">
        <f t="shared" si="18"/>
        <v>507711</v>
      </c>
      <c r="P29" s="34"/>
      <c r="Q29" s="24" t="s">
        <v>43</v>
      </c>
      <c r="R29" s="22">
        <v>713679.57440000004</v>
      </c>
      <c r="S29" s="22">
        <v>68958.759999999995</v>
      </c>
      <c r="T29" s="22">
        <v>308843.86</v>
      </c>
      <c r="U29" s="22">
        <v>59456.8416</v>
      </c>
      <c r="V29" s="22">
        <v>0</v>
      </c>
      <c r="W29" s="22">
        <v>0</v>
      </c>
      <c r="X29" s="22">
        <v>0</v>
      </c>
      <c r="Y29" s="22">
        <v>0</v>
      </c>
      <c r="Z29" s="22">
        <v>251940.54079999999</v>
      </c>
      <c r="AA29" s="22">
        <v>9790.7783999999992</v>
      </c>
      <c r="AB29" s="22">
        <v>0</v>
      </c>
      <c r="AC29" s="22">
        <v>698086.38639999996</v>
      </c>
      <c r="AE29" s="26">
        <f t="shared" si="19"/>
        <v>3.6524509668580127E-3</v>
      </c>
      <c r="AF29" s="26">
        <f t="shared" si="15"/>
        <v>3.529153680026206E-4</v>
      </c>
      <c r="AG29" s="26">
        <f t="shared" si="15"/>
        <v>1.5805931618731229E-3</v>
      </c>
      <c r="AH29" s="26">
        <f t="shared" si="15"/>
        <v>3.0428669444661596E-4</v>
      </c>
      <c r="AI29" s="26">
        <f t="shared" si="15"/>
        <v>0</v>
      </c>
      <c r="AJ29" s="26">
        <f t="shared" si="15"/>
        <v>0</v>
      </c>
      <c r="AK29" s="26">
        <f t="shared" si="15"/>
        <v>0</v>
      </c>
      <c r="AL29" s="26">
        <f t="shared" si="15"/>
        <v>0</v>
      </c>
      <c r="AM29" s="26">
        <f t="shared" si="15"/>
        <v>1.289374818677297E-3</v>
      </c>
      <c r="AN29" s="26">
        <f t="shared" si="15"/>
        <v>5.010699383324336E-5</v>
      </c>
      <c r="AO29" s="26">
        <f t="shared" si="15"/>
        <v>0</v>
      </c>
      <c r="AP29" s="26">
        <f t="shared" si="15"/>
        <v>3.5726485504376177E-3</v>
      </c>
      <c r="AQ29" s="26"/>
      <c r="AR29" s="25">
        <f t="shared" si="20"/>
        <v>171665.1954423266</v>
      </c>
      <c r="AS29" s="25">
        <f t="shared" si="16"/>
        <v>16587.022296123167</v>
      </c>
      <c r="AT29" s="25">
        <f t="shared" si="16"/>
        <v>74287.878608036772</v>
      </c>
      <c r="AU29" s="25">
        <f t="shared" si="16"/>
        <v>14301.474638990951</v>
      </c>
      <c r="AV29" s="25">
        <f t="shared" si="16"/>
        <v>0</v>
      </c>
      <c r="AW29" s="25">
        <f t="shared" si="16"/>
        <v>0</v>
      </c>
      <c r="AX29" s="25">
        <f t="shared" si="16"/>
        <v>0</v>
      </c>
      <c r="AY29" s="25">
        <f t="shared" si="16"/>
        <v>0</v>
      </c>
      <c r="AZ29" s="25">
        <f t="shared" si="16"/>
        <v>60600.616477832962</v>
      </c>
      <c r="BA29" s="25">
        <f t="shared" si="16"/>
        <v>2355.0287101624381</v>
      </c>
      <c r="BB29" s="25">
        <f t="shared" si="16"/>
        <v>0</v>
      </c>
      <c r="BC29" s="25">
        <f t="shared" si="16"/>
        <v>167914.48187056804</v>
      </c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</row>
    <row r="30" spans="1:114" ht="15">
      <c r="A30" s="39" t="s">
        <v>44</v>
      </c>
      <c r="B30" s="24" t="s">
        <v>44</v>
      </c>
      <c r="C30" s="21">
        <f t="shared" si="17"/>
        <v>1262</v>
      </c>
      <c r="D30" s="21">
        <f t="shared" si="4"/>
        <v>22527</v>
      </c>
      <c r="E30" s="21">
        <f t="shared" si="5"/>
        <v>0</v>
      </c>
      <c r="F30" s="21">
        <f t="shared" si="6"/>
        <v>1055</v>
      </c>
      <c r="G30" s="21">
        <f t="shared" si="7"/>
        <v>0</v>
      </c>
      <c r="H30" s="21">
        <f t="shared" si="8"/>
        <v>0</v>
      </c>
      <c r="I30" s="21">
        <f t="shared" si="9"/>
        <v>0</v>
      </c>
      <c r="J30" s="21">
        <f t="shared" si="10"/>
        <v>0</v>
      </c>
      <c r="K30" s="21">
        <f t="shared" si="11"/>
        <v>0</v>
      </c>
      <c r="L30" s="21">
        <f t="shared" si="12"/>
        <v>0</v>
      </c>
      <c r="M30" s="21">
        <f t="shared" si="13"/>
        <v>0</v>
      </c>
      <c r="N30" s="21">
        <f t="shared" si="14"/>
        <v>1508</v>
      </c>
      <c r="O30" s="7">
        <f t="shared" si="18"/>
        <v>26352</v>
      </c>
      <c r="P30" s="34"/>
      <c r="Q30" s="24" t="s">
        <v>44</v>
      </c>
      <c r="R30" s="22">
        <v>5245.6976000000004</v>
      </c>
      <c r="S30" s="22">
        <v>93653.664000000004</v>
      </c>
      <c r="T30" s="22">
        <v>0</v>
      </c>
      <c r="U30" s="22">
        <v>4385.42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6268.7871999999998</v>
      </c>
      <c r="AE30" s="26">
        <f t="shared" si="19"/>
        <v>2.6846296234654798E-5</v>
      </c>
      <c r="AF30" s="26">
        <f t="shared" si="15"/>
        <v>4.7929831243128187E-4</v>
      </c>
      <c r="AG30" s="26">
        <f t="shared" si="15"/>
        <v>0</v>
      </c>
      <c r="AH30" s="26">
        <f t="shared" si="15"/>
        <v>2.2443589663532993E-5</v>
      </c>
      <c r="AI30" s="26">
        <f t="shared" si="15"/>
        <v>0</v>
      </c>
      <c r="AJ30" s="26">
        <f t="shared" si="15"/>
        <v>0</v>
      </c>
      <c r="AK30" s="26">
        <f t="shared" si="15"/>
        <v>0</v>
      </c>
      <c r="AL30" s="26">
        <f t="shared" si="15"/>
        <v>0</v>
      </c>
      <c r="AM30" s="26">
        <f t="shared" si="15"/>
        <v>0</v>
      </c>
      <c r="AN30" s="26">
        <f t="shared" si="15"/>
        <v>0</v>
      </c>
      <c r="AO30" s="26">
        <f t="shared" si="15"/>
        <v>0</v>
      </c>
      <c r="AP30" s="26">
        <f t="shared" si="15"/>
        <v>3.2082237871129317E-5</v>
      </c>
      <c r="AQ30" s="26"/>
      <c r="AR30" s="25">
        <f t="shared" si="20"/>
        <v>1261.7759230287754</v>
      </c>
      <c r="AS30" s="25">
        <f t="shared" si="16"/>
        <v>22527.020684270246</v>
      </c>
      <c r="AT30" s="25">
        <f t="shared" si="16"/>
        <v>0</v>
      </c>
      <c r="AU30" s="25">
        <f t="shared" si="16"/>
        <v>1054.8487141860508</v>
      </c>
      <c r="AV30" s="25">
        <f t="shared" si="16"/>
        <v>0</v>
      </c>
      <c r="AW30" s="25">
        <f t="shared" si="16"/>
        <v>0</v>
      </c>
      <c r="AX30" s="25">
        <f t="shared" si="16"/>
        <v>0</v>
      </c>
      <c r="AY30" s="25">
        <f t="shared" si="16"/>
        <v>0</v>
      </c>
      <c r="AZ30" s="25">
        <f t="shared" si="16"/>
        <v>0</v>
      </c>
      <c r="BA30" s="25">
        <f t="shared" si="16"/>
        <v>0</v>
      </c>
      <c r="BB30" s="25">
        <f t="shared" si="16"/>
        <v>0</v>
      </c>
      <c r="BC30" s="25">
        <f t="shared" si="16"/>
        <v>1507.8651799430779</v>
      </c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</row>
    <row r="31" spans="1:114" ht="15">
      <c r="A31" s="39" t="s">
        <v>45</v>
      </c>
      <c r="B31" s="24" t="s">
        <v>45</v>
      </c>
      <c r="C31" s="21">
        <f t="shared" si="17"/>
        <v>83390</v>
      </c>
      <c r="D31" s="21">
        <f t="shared" si="4"/>
        <v>41089</v>
      </c>
      <c r="E31" s="21">
        <f t="shared" si="5"/>
        <v>24805</v>
      </c>
      <c r="F31" s="21">
        <f t="shared" si="6"/>
        <v>88139</v>
      </c>
      <c r="G31" s="21">
        <f t="shared" si="7"/>
        <v>344771</v>
      </c>
      <c r="H31" s="21">
        <f t="shared" si="8"/>
        <v>294245</v>
      </c>
      <c r="I31" s="21">
        <f t="shared" si="9"/>
        <v>181263</v>
      </c>
      <c r="J31" s="21">
        <f t="shared" si="10"/>
        <v>40133</v>
      </c>
      <c r="K31" s="21">
        <f t="shared" si="11"/>
        <v>41911</v>
      </c>
      <c r="L31" s="21">
        <f t="shared" si="12"/>
        <v>25577</v>
      </c>
      <c r="M31" s="21">
        <f t="shared" si="13"/>
        <v>48243</v>
      </c>
      <c r="N31" s="21">
        <f t="shared" si="14"/>
        <v>41398</v>
      </c>
      <c r="O31" s="7">
        <f t="shared" si="18"/>
        <v>1254964</v>
      </c>
      <c r="P31" s="34"/>
      <c r="Q31" s="24" t="s">
        <v>45</v>
      </c>
      <c r="R31" s="22">
        <v>346685.57040000003</v>
      </c>
      <c r="S31" s="22">
        <v>170821.3</v>
      </c>
      <c r="T31" s="22">
        <v>103123.02</v>
      </c>
      <c r="U31" s="22">
        <v>366429.93920000002</v>
      </c>
      <c r="V31" s="22">
        <v>1433346.4288000001</v>
      </c>
      <c r="W31" s="22">
        <v>1223293.7392</v>
      </c>
      <c r="X31" s="22">
        <v>753582.16960000002</v>
      </c>
      <c r="Y31" s="22">
        <v>166849.73759999999</v>
      </c>
      <c r="Z31" s="22">
        <v>174240.35200000001</v>
      </c>
      <c r="AA31" s="22">
        <v>106335.14320000001</v>
      </c>
      <c r="AB31" s="22">
        <v>200564.4264</v>
      </c>
      <c r="AC31" s="22">
        <v>172108.04</v>
      </c>
      <c r="AE31" s="26">
        <f t="shared" si="19"/>
        <v>1.7742584939014919E-3</v>
      </c>
      <c r="AF31" s="26">
        <f t="shared" si="15"/>
        <v>8.7422485485797667E-4</v>
      </c>
      <c r="AG31" s="26">
        <f t="shared" si="15"/>
        <v>5.2776033897421594E-4</v>
      </c>
      <c r="AH31" s="26">
        <f t="shared" si="15"/>
        <v>1.8753057166333313E-3</v>
      </c>
      <c r="AI31" s="26">
        <f t="shared" si="15"/>
        <v>7.3355434812806099E-3</v>
      </c>
      <c r="AJ31" s="26">
        <f t="shared" si="15"/>
        <v>6.2605412299332206E-3</v>
      </c>
      <c r="AK31" s="26">
        <f t="shared" si="15"/>
        <v>3.8566634421007173E-3</v>
      </c>
      <c r="AL31" s="26">
        <f t="shared" si="15"/>
        <v>8.5389929497346935E-4</v>
      </c>
      <c r="AM31" s="26">
        <f t="shared" si="15"/>
        <v>8.9172279123038401E-4</v>
      </c>
      <c r="AN31" s="26">
        <f t="shared" si="15"/>
        <v>5.4419926045711029E-4</v>
      </c>
      <c r="AO31" s="26">
        <f t="shared" si="15"/>
        <v>1.0264434620226714E-3</v>
      </c>
      <c r="AP31" s="26">
        <f t="shared" si="15"/>
        <v>8.808100997293128E-4</v>
      </c>
      <c r="AQ31" s="26"/>
      <c r="AR31" s="25">
        <f t="shared" si="20"/>
        <v>83390.149213370125</v>
      </c>
      <c r="AS31" s="25">
        <f t="shared" si="16"/>
        <v>41088.568178324902</v>
      </c>
      <c r="AT31" s="25">
        <f t="shared" si="16"/>
        <v>24804.735931788149</v>
      </c>
      <c r="AU31" s="25">
        <f t="shared" si="16"/>
        <v>88139.368681766573</v>
      </c>
      <c r="AV31" s="25">
        <f t="shared" si="16"/>
        <v>344770.54362018866</v>
      </c>
      <c r="AW31" s="25">
        <f t="shared" si="16"/>
        <v>294245.43780686136</v>
      </c>
      <c r="AX31" s="25">
        <f t="shared" si="16"/>
        <v>181263.18177873371</v>
      </c>
      <c r="AY31" s="25">
        <f t="shared" si="16"/>
        <v>40133.266863753059</v>
      </c>
      <c r="AZ31" s="25">
        <f t="shared" si="16"/>
        <v>41910.97118782805</v>
      </c>
      <c r="BA31" s="25">
        <f t="shared" si="16"/>
        <v>25577.365241484185</v>
      </c>
      <c r="BB31" s="25">
        <f t="shared" si="16"/>
        <v>48242.842715065555</v>
      </c>
      <c r="BC31" s="25">
        <f t="shared" si="16"/>
        <v>41398.074687277702</v>
      </c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</row>
    <row r="32" spans="1:114" ht="15">
      <c r="A32" s="39" t="s">
        <v>46</v>
      </c>
      <c r="B32" s="24" t="s">
        <v>46</v>
      </c>
      <c r="C32" s="21">
        <f t="shared" si="17"/>
        <v>562073</v>
      </c>
      <c r="D32" s="21">
        <f t="shared" si="4"/>
        <v>0</v>
      </c>
      <c r="E32" s="21">
        <f t="shared" si="5"/>
        <v>50952</v>
      </c>
      <c r="F32" s="21">
        <f t="shared" si="6"/>
        <v>59296</v>
      </c>
      <c r="G32" s="21">
        <f t="shared" si="7"/>
        <v>40336</v>
      </c>
      <c r="H32" s="21">
        <f t="shared" si="8"/>
        <v>114958</v>
      </c>
      <c r="I32" s="21">
        <f t="shared" si="9"/>
        <v>31076</v>
      </c>
      <c r="J32" s="21">
        <f t="shared" si="10"/>
        <v>11953</v>
      </c>
      <c r="K32" s="21">
        <f t="shared" si="11"/>
        <v>440</v>
      </c>
      <c r="L32" s="21">
        <f t="shared" si="12"/>
        <v>374</v>
      </c>
      <c r="M32" s="21">
        <f t="shared" si="13"/>
        <v>0</v>
      </c>
      <c r="N32" s="21">
        <f t="shared" si="14"/>
        <v>0</v>
      </c>
      <c r="O32" s="7">
        <f t="shared" si="18"/>
        <v>871458</v>
      </c>
      <c r="P32" s="34"/>
      <c r="Q32" s="24" t="s">
        <v>46</v>
      </c>
      <c r="R32" s="22">
        <v>2336759.7552</v>
      </c>
      <c r="S32" s="22">
        <v>0</v>
      </c>
      <c r="T32" s="22">
        <v>211828.916</v>
      </c>
      <c r="U32" s="22">
        <v>246516.2752</v>
      </c>
      <c r="V32" s="22">
        <v>167691.10800000001</v>
      </c>
      <c r="W32" s="22">
        <v>477925.69760000001</v>
      </c>
      <c r="X32" s="22">
        <v>129197.0992</v>
      </c>
      <c r="Y32" s="22">
        <v>49693.373599999999</v>
      </c>
      <c r="Z32" s="22">
        <v>1828.7464</v>
      </c>
      <c r="AA32" s="22">
        <v>1555.6424</v>
      </c>
      <c r="AB32" s="22">
        <v>0</v>
      </c>
      <c r="AC32" s="22">
        <v>0</v>
      </c>
      <c r="AE32" s="26">
        <f t="shared" si="19"/>
        <v>1.1959008963329991E-2</v>
      </c>
      <c r="AF32" s="26">
        <f t="shared" si="15"/>
        <v>0</v>
      </c>
      <c r="AG32" s="26">
        <f t="shared" si="15"/>
        <v>1.0840925771248818E-3</v>
      </c>
      <c r="AH32" s="26">
        <f t="shared" si="15"/>
        <v>1.2616146517258038E-3</v>
      </c>
      <c r="AI32" s="26">
        <f t="shared" si="15"/>
        <v>8.5820523876280837E-4</v>
      </c>
      <c r="AJ32" s="26">
        <f t="shared" si="15"/>
        <v>2.4459158408070732E-3</v>
      </c>
      <c r="AK32" s="26">
        <f t="shared" si="15"/>
        <v>6.6120159076292961E-4</v>
      </c>
      <c r="AL32" s="26">
        <f t="shared" si="15"/>
        <v>2.5431946907594787E-4</v>
      </c>
      <c r="AM32" s="26">
        <f t="shared" si="15"/>
        <v>9.3591112824457349E-6</v>
      </c>
      <c r="AN32" s="26">
        <f t="shared" si="15"/>
        <v>7.9614266566927813E-6</v>
      </c>
      <c r="AO32" s="26">
        <f t="shared" si="15"/>
        <v>0</v>
      </c>
      <c r="AP32" s="26">
        <f t="shared" si="15"/>
        <v>0</v>
      </c>
      <c r="AQ32" s="26"/>
      <c r="AR32" s="25">
        <f t="shared" si="20"/>
        <v>562073.42127650953</v>
      </c>
      <c r="AS32" s="25">
        <f t="shared" si="16"/>
        <v>0</v>
      </c>
      <c r="AT32" s="25">
        <f t="shared" si="16"/>
        <v>50952.351124869441</v>
      </c>
      <c r="AU32" s="25">
        <f t="shared" si="16"/>
        <v>59295.888631112779</v>
      </c>
      <c r="AV32" s="25">
        <f t="shared" si="16"/>
        <v>40335.646221851996</v>
      </c>
      <c r="AW32" s="25">
        <f t="shared" si="16"/>
        <v>114958.04451793245</v>
      </c>
      <c r="AX32" s="25">
        <f t="shared" si="16"/>
        <v>31076.474765857693</v>
      </c>
      <c r="AY32" s="25">
        <f t="shared" si="16"/>
        <v>11953.01504656955</v>
      </c>
      <c r="AZ32" s="25">
        <f t="shared" si="16"/>
        <v>439.87823027494954</v>
      </c>
      <c r="BA32" s="25">
        <f t="shared" si="16"/>
        <v>374.18705286456071</v>
      </c>
      <c r="BB32" s="25">
        <f t="shared" si="16"/>
        <v>0</v>
      </c>
      <c r="BC32" s="25">
        <f t="shared" si="16"/>
        <v>0</v>
      </c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</row>
    <row r="33" spans="1:114" ht="15">
      <c r="A33" s="39" t="s">
        <v>47</v>
      </c>
      <c r="B33" s="24" t="s">
        <v>47</v>
      </c>
      <c r="C33" s="21">
        <f t="shared" si="17"/>
        <v>8075</v>
      </c>
      <c r="D33" s="21">
        <f t="shared" si="4"/>
        <v>8149</v>
      </c>
      <c r="E33" s="21">
        <f t="shared" si="5"/>
        <v>110218</v>
      </c>
      <c r="F33" s="21">
        <f t="shared" si="6"/>
        <v>14954</v>
      </c>
      <c r="G33" s="21">
        <f t="shared" si="7"/>
        <v>0</v>
      </c>
      <c r="H33" s="21">
        <f t="shared" si="8"/>
        <v>0</v>
      </c>
      <c r="I33" s="21">
        <f t="shared" si="9"/>
        <v>0</v>
      </c>
      <c r="J33" s="21">
        <f t="shared" si="10"/>
        <v>80053</v>
      </c>
      <c r="K33" s="21">
        <f t="shared" si="11"/>
        <v>9227</v>
      </c>
      <c r="L33" s="21">
        <f t="shared" si="12"/>
        <v>768</v>
      </c>
      <c r="M33" s="21">
        <f t="shared" si="13"/>
        <v>2870</v>
      </c>
      <c r="N33" s="21">
        <f t="shared" si="14"/>
        <v>212596</v>
      </c>
      <c r="O33" s="7">
        <f t="shared" si="18"/>
        <v>446910</v>
      </c>
      <c r="P33" s="34"/>
      <c r="Q33" s="24" t="s">
        <v>47</v>
      </c>
      <c r="R33" s="22">
        <v>33569.7336</v>
      </c>
      <c r="S33" s="22">
        <v>33880.652000000002</v>
      </c>
      <c r="T33" s="22">
        <v>458220.1936</v>
      </c>
      <c r="U33" s="22">
        <v>62170.024799999999</v>
      </c>
      <c r="V33" s="22">
        <v>0</v>
      </c>
      <c r="W33" s="22">
        <v>0</v>
      </c>
      <c r="X33" s="22">
        <v>0</v>
      </c>
      <c r="Y33" s="22">
        <v>332810.83679999999</v>
      </c>
      <c r="Z33" s="22">
        <v>38361.6584</v>
      </c>
      <c r="AA33" s="22">
        <v>3192.1655999999998</v>
      </c>
      <c r="AB33" s="22">
        <v>11931.4936</v>
      </c>
      <c r="AC33" s="22">
        <v>883843.32400000002</v>
      </c>
      <c r="AE33" s="26">
        <f t="shared" si="19"/>
        <v>1.7180231905553317E-4</v>
      </c>
      <c r="AF33" s="26">
        <f t="shared" si="15"/>
        <v>1.7339352924485192E-4</v>
      </c>
      <c r="AG33" s="26">
        <f t="shared" si="15"/>
        <v>2.3450675193488987E-3</v>
      </c>
      <c r="AH33" s="26">
        <f t="shared" si="15"/>
        <v>3.181721536324616E-4</v>
      </c>
      <c r="AI33" s="26">
        <f t="shared" si="15"/>
        <v>0</v>
      </c>
      <c r="AJ33" s="26">
        <f t="shared" si="15"/>
        <v>0</v>
      </c>
      <c r="AK33" s="26">
        <f t="shared" si="15"/>
        <v>0</v>
      </c>
      <c r="AL33" s="26">
        <f t="shared" si="15"/>
        <v>1.7032507392031426E-3</v>
      </c>
      <c r="AM33" s="26">
        <f t="shared" si="15"/>
        <v>1.9632630852739843E-4</v>
      </c>
      <c r="AN33" s="26">
        <f t="shared" si="15"/>
        <v>1.6336782991012397E-5</v>
      </c>
      <c r="AO33" s="26">
        <f t="shared" si="15"/>
        <v>6.106269101510689E-5</v>
      </c>
      <c r="AP33" s="26">
        <f t="shared" si="15"/>
        <v>4.5233106271939843E-3</v>
      </c>
      <c r="AQ33" s="26"/>
      <c r="AR33" s="25">
        <f t="shared" si="20"/>
        <v>8074.708995610059</v>
      </c>
      <c r="AS33" s="25">
        <f t="shared" si="16"/>
        <v>8149.4958745080403</v>
      </c>
      <c r="AT33" s="25">
        <f t="shared" si="16"/>
        <v>110218.17340939824</v>
      </c>
      <c r="AU33" s="25">
        <f t="shared" si="16"/>
        <v>14954.091220725695</v>
      </c>
      <c r="AV33" s="25">
        <f t="shared" si="16"/>
        <v>0</v>
      </c>
      <c r="AW33" s="25">
        <f t="shared" si="16"/>
        <v>0</v>
      </c>
      <c r="AX33" s="25">
        <f t="shared" si="16"/>
        <v>0</v>
      </c>
      <c r="AY33" s="25">
        <f t="shared" si="16"/>
        <v>80052.784742547708</v>
      </c>
      <c r="AZ33" s="25">
        <f t="shared" si="16"/>
        <v>9227.3365007877255</v>
      </c>
      <c r="BA33" s="25">
        <f t="shared" si="16"/>
        <v>767.82880057758268</v>
      </c>
      <c r="BB33" s="25">
        <f t="shared" si="16"/>
        <v>2869.9464777100238</v>
      </c>
      <c r="BC33" s="25">
        <f t="shared" si="16"/>
        <v>212595.59947811725</v>
      </c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5">
      <c r="A34" s="39" t="s">
        <v>48</v>
      </c>
      <c r="B34" s="24" t="s">
        <v>48</v>
      </c>
      <c r="C34" s="21">
        <f t="shared" si="17"/>
        <v>10048</v>
      </c>
      <c r="D34" s="21">
        <f t="shared" si="4"/>
        <v>11071</v>
      </c>
      <c r="E34" s="21">
        <f t="shared" si="5"/>
        <v>8509</v>
      </c>
      <c r="F34" s="21">
        <f t="shared" si="6"/>
        <v>11316</v>
      </c>
      <c r="G34" s="21">
        <f t="shared" si="7"/>
        <v>6061</v>
      </c>
      <c r="H34" s="21">
        <f t="shared" si="8"/>
        <v>26698</v>
      </c>
      <c r="I34" s="21">
        <f t="shared" si="9"/>
        <v>6388</v>
      </c>
      <c r="J34" s="21">
        <f t="shared" si="10"/>
        <v>17198</v>
      </c>
      <c r="K34" s="21">
        <f t="shared" si="11"/>
        <v>2930</v>
      </c>
      <c r="L34" s="21">
        <f t="shared" si="12"/>
        <v>28996</v>
      </c>
      <c r="M34" s="21">
        <f t="shared" si="13"/>
        <v>2328</v>
      </c>
      <c r="N34" s="21">
        <f t="shared" si="14"/>
        <v>19522</v>
      </c>
      <c r="O34" s="7">
        <f t="shared" si="18"/>
        <v>151065</v>
      </c>
      <c r="P34" s="34"/>
      <c r="Q34" s="24" t="s">
        <v>48</v>
      </c>
      <c r="R34" s="22">
        <v>41772.307200000003</v>
      </c>
      <c r="S34" s="22">
        <v>46027.477599999998</v>
      </c>
      <c r="T34" s="22">
        <v>35374.320800000001</v>
      </c>
      <c r="U34" s="22">
        <v>47044.264799999997</v>
      </c>
      <c r="V34" s="22">
        <v>25196.995200000001</v>
      </c>
      <c r="W34" s="22">
        <v>110992.6168</v>
      </c>
      <c r="X34" s="22">
        <v>26559.364000000001</v>
      </c>
      <c r="Y34" s="22">
        <v>71497.576799999995</v>
      </c>
      <c r="Z34" s="22">
        <v>12182.539199999999</v>
      </c>
      <c r="AA34" s="22">
        <v>120549.156</v>
      </c>
      <c r="AB34" s="22">
        <v>9680.4863999999998</v>
      </c>
      <c r="AC34" s="22">
        <v>81160.206399999995</v>
      </c>
      <c r="AE34" s="26">
        <f t="shared" si="19"/>
        <v>2.1378123921901322E-4</v>
      </c>
      <c r="AF34" s="26">
        <f t="shared" ref="AF34:AP49" si="21">+S34/$AE$12</f>
        <v>2.3555824083026401E-4</v>
      </c>
      <c r="AG34" s="26">
        <f t="shared" si="21"/>
        <v>1.8103778900570075E-4</v>
      </c>
      <c r="AH34" s="26">
        <f t="shared" si="21"/>
        <v>2.4076192820614422E-4</v>
      </c>
      <c r="AI34" s="26">
        <f t="shared" si="21"/>
        <v>1.2895253385600706E-4</v>
      </c>
      <c r="AJ34" s="26">
        <f t="shared" si="21"/>
        <v>5.680351590362972E-4</v>
      </c>
      <c r="AK34" s="26">
        <f t="shared" si="21"/>
        <v>1.3592482985447468E-4</v>
      </c>
      <c r="AL34" s="26">
        <f t="shared" si="21"/>
        <v>3.6590845931202398E-4</v>
      </c>
      <c r="AM34" s="26">
        <f t="shared" si="21"/>
        <v>6.2347485728779793E-5</v>
      </c>
      <c r="AN34" s="26">
        <f t="shared" si="21"/>
        <v>6.1694336951745245E-4</v>
      </c>
      <c r="AO34" s="26">
        <f t="shared" si="21"/>
        <v>4.9542544272843132E-5</v>
      </c>
      <c r="AP34" s="26">
        <f t="shared" si="21"/>
        <v>4.153596165131833E-4</v>
      </c>
      <c r="AQ34" s="26"/>
      <c r="AR34" s="25">
        <f t="shared" si="20"/>
        <v>10047.718243293621</v>
      </c>
      <c r="AS34" s="25">
        <f t="shared" ref="AS34:AS53" si="22">+AF34*$AE$14</f>
        <v>11071.237319022408</v>
      </c>
      <c r="AT34" s="25">
        <f t="shared" ref="AT34:AT53" si="23">+AG34*$AE$14</f>
        <v>8508.776083267936</v>
      </c>
      <c r="AU34" s="25">
        <f t="shared" ref="AU34:AU53" si="24">+AH34*$AE$14</f>
        <v>11315.810625688779</v>
      </c>
      <c r="AV34" s="25">
        <f t="shared" ref="AV34:AV53" si="25">+AI34*$AE$14</f>
        <v>6060.7690912323314</v>
      </c>
      <c r="AW34" s="25">
        <f t="shared" ref="AW34:AW53" si="26">+AJ34*$AE$14</f>
        <v>26697.652474705967</v>
      </c>
      <c r="AX34" s="25">
        <f t="shared" ref="AX34:AX53" si="27">+AK34*$AE$14</f>
        <v>6388.46700316031</v>
      </c>
      <c r="AY34" s="25">
        <f t="shared" ref="AY34:AY53" si="28">+AL34*$AE$14</f>
        <v>17197.697587665127</v>
      </c>
      <c r="AZ34" s="25">
        <f t="shared" ref="AZ34:AZ53" si="29">+AM34*$AE$14</f>
        <v>2930.3318292526501</v>
      </c>
      <c r="BA34" s="25">
        <f t="shared" ref="BA34:BA53" si="30">+AN34*$AE$14</f>
        <v>28996.338367320266</v>
      </c>
      <c r="BB34" s="25">
        <f t="shared" ref="BB34:BB53" si="31">+AO34*$AE$14</f>
        <v>2328.4995808236272</v>
      </c>
      <c r="BC34" s="25">
        <f t="shared" ref="BC34:BC53" si="32">+AP34*$AE$14</f>
        <v>19521.901976119614</v>
      </c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5">
      <c r="A35" s="39" t="s">
        <v>49</v>
      </c>
      <c r="B35" s="24" t="s">
        <v>49</v>
      </c>
      <c r="C35" s="21">
        <f t="shared" si="17"/>
        <v>35145</v>
      </c>
      <c r="D35" s="21">
        <f t="shared" si="4"/>
        <v>17052</v>
      </c>
      <c r="E35" s="21">
        <f t="shared" si="5"/>
        <v>116134</v>
      </c>
      <c r="F35" s="21">
        <f t="shared" si="6"/>
        <v>12352</v>
      </c>
      <c r="G35" s="21">
        <f t="shared" si="7"/>
        <v>47503</v>
      </c>
      <c r="H35" s="21">
        <f t="shared" si="8"/>
        <v>303186</v>
      </c>
      <c r="I35" s="21">
        <f t="shared" si="9"/>
        <v>0</v>
      </c>
      <c r="J35" s="21">
        <f t="shared" si="10"/>
        <v>0</v>
      </c>
      <c r="K35" s="21">
        <f t="shared" si="11"/>
        <v>0</v>
      </c>
      <c r="L35" s="21">
        <f t="shared" si="12"/>
        <v>0</v>
      </c>
      <c r="M35" s="21">
        <f t="shared" si="13"/>
        <v>204053</v>
      </c>
      <c r="N35" s="21">
        <f t="shared" si="14"/>
        <v>420896</v>
      </c>
      <c r="O35" s="7">
        <f t="shared" si="18"/>
        <v>1156321</v>
      </c>
      <c r="P35" s="34"/>
      <c r="Q35" s="24" t="s">
        <v>49</v>
      </c>
      <c r="R35" s="22">
        <v>146109.58960000001</v>
      </c>
      <c r="S35" s="22">
        <v>70892.546400000007</v>
      </c>
      <c r="T35" s="22">
        <v>482813.20880000002</v>
      </c>
      <c r="U35" s="22">
        <v>51354.055999999997</v>
      </c>
      <c r="V35" s="22">
        <v>197487.80480000001</v>
      </c>
      <c r="W35" s="22">
        <v>1260461.0928</v>
      </c>
      <c r="X35" s="22">
        <v>0</v>
      </c>
      <c r="Y35" s="22">
        <v>0</v>
      </c>
      <c r="Z35" s="22">
        <v>0</v>
      </c>
      <c r="AA35" s="22">
        <v>0</v>
      </c>
      <c r="AB35" s="22">
        <v>848330.3504</v>
      </c>
      <c r="AC35" s="22">
        <v>1749828.7975999999</v>
      </c>
      <c r="AE35" s="26">
        <f t="shared" si="19"/>
        <v>7.4775589906773076E-4</v>
      </c>
      <c r="AF35" s="26">
        <f t="shared" si="21"/>
        <v>3.6281205029497138E-4</v>
      </c>
      <c r="AG35" s="26">
        <f t="shared" si="21"/>
        <v>2.470929019897952E-3</v>
      </c>
      <c r="AH35" s="26">
        <f t="shared" si="21"/>
        <v>2.628184667425456E-4</v>
      </c>
      <c r="AI35" s="26">
        <f t="shared" si="21"/>
        <v>1.0106980071425545E-3</v>
      </c>
      <c r="AJ35" s="26">
        <f t="shared" si="21"/>
        <v>6.4507553560779994E-3</v>
      </c>
      <c r="AK35" s="26">
        <f t="shared" si="21"/>
        <v>0</v>
      </c>
      <c r="AL35" s="26">
        <f t="shared" si="21"/>
        <v>0</v>
      </c>
      <c r="AM35" s="26">
        <f t="shared" si="21"/>
        <v>0</v>
      </c>
      <c r="AN35" s="26">
        <f t="shared" si="21"/>
        <v>0</v>
      </c>
      <c r="AO35" s="26">
        <f t="shared" si="21"/>
        <v>4.3415632444552092E-3</v>
      </c>
      <c r="AP35" s="26">
        <f t="shared" si="21"/>
        <v>8.9552288069940228E-3</v>
      </c>
      <c r="AQ35" s="26"/>
      <c r="AR35" s="25">
        <f t="shared" si="20"/>
        <v>35144.527256183348</v>
      </c>
      <c r="AS35" s="25">
        <f t="shared" si="22"/>
        <v>17052.166363863656</v>
      </c>
      <c r="AT35" s="25">
        <f t="shared" si="23"/>
        <v>116133.66393520375</v>
      </c>
      <c r="AU35" s="25">
        <f t="shared" si="24"/>
        <v>12352.467936899644</v>
      </c>
      <c r="AV35" s="25">
        <f t="shared" si="25"/>
        <v>47502.806335700065</v>
      </c>
      <c r="AW35" s="25">
        <f t="shared" si="26"/>
        <v>303185.50173566595</v>
      </c>
      <c r="AX35" s="25">
        <f t="shared" si="27"/>
        <v>0</v>
      </c>
      <c r="AY35" s="25">
        <f t="shared" si="28"/>
        <v>0</v>
      </c>
      <c r="AZ35" s="25">
        <f t="shared" si="29"/>
        <v>0</v>
      </c>
      <c r="BA35" s="25">
        <f t="shared" si="30"/>
        <v>0</v>
      </c>
      <c r="BB35" s="25">
        <f t="shared" si="31"/>
        <v>204053.47248939483</v>
      </c>
      <c r="BC35" s="25">
        <f t="shared" si="32"/>
        <v>420895.75392871909</v>
      </c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5">
      <c r="A36" s="39" t="s">
        <v>50</v>
      </c>
      <c r="B36" s="24" t="s">
        <v>50</v>
      </c>
      <c r="C36" s="21">
        <f t="shared" si="17"/>
        <v>5538</v>
      </c>
      <c r="D36" s="21">
        <f t="shared" si="4"/>
        <v>24597</v>
      </c>
      <c r="E36" s="21">
        <f t="shared" si="5"/>
        <v>5596</v>
      </c>
      <c r="F36" s="21">
        <f t="shared" si="6"/>
        <v>3302</v>
      </c>
      <c r="G36" s="21">
        <f t="shared" si="7"/>
        <v>45150</v>
      </c>
      <c r="H36" s="21">
        <f t="shared" si="8"/>
        <v>53127</v>
      </c>
      <c r="I36" s="21">
        <f t="shared" si="9"/>
        <v>4201</v>
      </c>
      <c r="J36" s="21">
        <f t="shared" si="10"/>
        <v>6529</v>
      </c>
      <c r="K36" s="21">
        <f t="shared" si="11"/>
        <v>1927</v>
      </c>
      <c r="L36" s="21">
        <f t="shared" si="12"/>
        <v>6420</v>
      </c>
      <c r="M36" s="21">
        <f t="shared" si="13"/>
        <v>5045</v>
      </c>
      <c r="N36" s="21">
        <f t="shared" si="14"/>
        <v>8472</v>
      </c>
      <c r="O36" s="7">
        <f t="shared" si="18"/>
        <v>169904</v>
      </c>
      <c r="P36" s="34"/>
      <c r="Q36" s="24" t="s">
        <v>50</v>
      </c>
      <c r="R36" s="22">
        <v>23022.6672</v>
      </c>
      <c r="S36" s="22">
        <v>102259.5912</v>
      </c>
      <c r="T36" s="22">
        <v>23263.2088</v>
      </c>
      <c r="U36" s="22">
        <v>13726.627200000001</v>
      </c>
      <c r="V36" s="22">
        <v>187705.4296</v>
      </c>
      <c r="W36" s="22">
        <v>220870.7592</v>
      </c>
      <c r="X36" s="22">
        <v>17466.051200000002</v>
      </c>
      <c r="Y36" s="22">
        <v>27142.335999999999</v>
      </c>
      <c r="Z36" s="22">
        <v>8011.4008000000003</v>
      </c>
      <c r="AA36" s="22">
        <v>26689.613600000001</v>
      </c>
      <c r="AB36" s="22">
        <v>20975.437600000001</v>
      </c>
      <c r="AC36" s="22">
        <v>35222.012799999997</v>
      </c>
      <c r="AE36" s="26">
        <f t="shared" si="19"/>
        <v>1.1782481395097392E-4</v>
      </c>
      <c r="AF36" s="26">
        <f t="shared" si="21"/>
        <v>5.2334150527279699E-4</v>
      </c>
      <c r="AG36" s="26">
        <f t="shared" si="21"/>
        <v>1.1905585156365633E-4</v>
      </c>
      <c r="AH36" s="26">
        <f t="shared" si="21"/>
        <v>7.0249779574383032E-5</v>
      </c>
      <c r="AI36" s="26">
        <f t="shared" si="21"/>
        <v>9.6063401899010358E-4</v>
      </c>
      <c r="AJ36" s="26">
        <f t="shared" si="21"/>
        <v>1.1303666896575026E-3</v>
      </c>
      <c r="AK36" s="26">
        <f t="shared" si="21"/>
        <v>8.9387307527000396E-5</v>
      </c>
      <c r="AL36" s="26">
        <f t="shared" si="21"/>
        <v>1.3890834895944731E-4</v>
      </c>
      <c r="AM36" s="26">
        <f t="shared" si="21"/>
        <v>4.1000540925452969E-5</v>
      </c>
      <c r="AN36" s="26">
        <f t="shared" si="21"/>
        <v>1.3659141790675684E-4</v>
      </c>
      <c r="AO36" s="26">
        <f t="shared" si="21"/>
        <v>1.0734755496792584E-4</v>
      </c>
      <c r="AP36" s="26">
        <f t="shared" si="21"/>
        <v>1.802583110413385E-4</v>
      </c>
      <c r="AQ36" s="26"/>
      <c r="AR36" s="25">
        <f t="shared" si="20"/>
        <v>5537.7662556957748</v>
      </c>
      <c r="AS36" s="25">
        <f t="shared" si="22"/>
        <v>24597.05074782146</v>
      </c>
      <c r="AT36" s="25">
        <f t="shared" si="23"/>
        <v>5595.625023491848</v>
      </c>
      <c r="AU36" s="25">
        <f t="shared" si="24"/>
        <v>3301.7396399960026</v>
      </c>
      <c r="AV36" s="25">
        <f t="shared" si="25"/>
        <v>45149.798892534869</v>
      </c>
      <c r="AW36" s="25">
        <f t="shared" si="26"/>
        <v>53127.234413902625</v>
      </c>
      <c r="AX36" s="25">
        <f t="shared" si="27"/>
        <v>4201.2034537690188</v>
      </c>
      <c r="AY36" s="25">
        <f t="shared" si="28"/>
        <v>6528.6924010940238</v>
      </c>
      <c r="AZ36" s="25">
        <f t="shared" si="29"/>
        <v>1927.0254234962895</v>
      </c>
      <c r="BA36" s="25">
        <f t="shared" si="30"/>
        <v>6419.7966416175714</v>
      </c>
      <c r="BB36" s="25">
        <f t="shared" si="31"/>
        <v>5045.3350834925141</v>
      </c>
      <c r="BC36" s="25">
        <f t="shared" si="32"/>
        <v>8472.140618942909</v>
      </c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5">
      <c r="A37" s="39" t="s">
        <v>51</v>
      </c>
      <c r="B37" s="24" t="s">
        <v>51</v>
      </c>
      <c r="C37" s="21">
        <f t="shared" si="17"/>
        <v>4513</v>
      </c>
      <c r="D37" s="21">
        <f t="shared" si="4"/>
        <v>27015</v>
      </c>
      <c r="E37" s="21">
        <f t="shared" si="5"/>
        <v>155058</v>
      </c>
      <c r="F37" s="21">
        <f t="shared" si="6"/>
        <v>162068</v>
      </c>
      <c r="G37" s="21">
        <f t="shared" si="7"/>
        <v>52251</v>
      </c>
      <c r="H37" s="21">
        <f t="shared" si="8"/>
        <v>0</v>
      </c>
      <c r="I37" s="21">
        <f t="shared" si="9"/>
        <v>4046</v>
      </c>
      <c r="J37" s="21">
        <f t="shared" si="10"/>
        <v>97747</v>
      </c>
      <c r="K37" s="21">
        <f t="shared" si="11"/>
        <v>2388</v>
      </c>
      <c r="L37" s="21">
        <f t="shared" si="12"/>
        <v>4853</v>
      </c>
      <c r="M37" s="21">
        <f t="shared" si="13"/>
        <v>6253</v>
      </c>
      <c r="N37" s="21">
        <f t="shared" si="14"/>
        <v>39789</v>
      </c>
      <c r="O37" s="7">
        <f t="shared" si="18"/>
        <v>555981</v>
      </c>
      <c r="P37" s="34"/>
      <c r="Q37" s="24" t="s">
        <v>51</v>
      </c>
      <c r="R37" s="22">
        <v>18763.2952</v>
      </c>
      <c r="S37" s="22">
        <v>112311.9192</v>
      </c>
      <c r="T37" s="22">
        <v>644636.78240000003</v>
      </c>
      <c r="U37" s="22">
        <v>673779.08</v>
      </c>
      <c r="V37" s="22">
        <v>217227.97200000001</v>
      </c>
      <c r="W37" s="22">
        <v>0</v>
      </c>
      <c r="X37" s="22">
        <v>16819.004799999999</v>
      </c>
      <c r="Y37" s="22">
        <v>406373.5</v>
      </c>
      <c r="Z37" s="22">
        <v>9928.3808000000008</v>
      </c>
      <c r="AA37" s="22">
        <v>20173.982400000001</v>
      </c>
      <c r="AB37" s="22">
        <v>25995.299200000001</v>
      </c>
      <c r="AC37" s="22">
        <v>165418.04240000001</v>
      </c>
      <c r="AE37" s="26">
        <f t="shared" si="19"/>
        <v>9.6026309499326916E-5</v>
      </c>
      <c r="AF37" s="26">
        <f t="shared" si="21"/>
        <v>5.7478705092070374E-4</v>
      </c>
      <c r="AG37" s="26">
        <f t="shared" si="21"/>
        <v>3.2991055420474682E-3</v>
      </c>
      <c r="AH37" s="26">
        <f t="shared" si="21"/>
        <v>3.4482492430355062E-3</v>
      </c>
      <c r="AI37" s="26">
        <f t="shared" si="21"/>
        <v>1.1117237270339979E-3</v>
      </c>
      <c r="AJ37" s="26">
        <f t="shared" si="21"/>
        <v>0</v>
      </c>
      <c r="AK37" s="26">
        <f t="shared" si="21"/>
        <v>8.6075870105985694E-5</v>
      </c>
      <c r="AL37" s="26">
        <f t="shared" si="21"/>
        <v>2.0797278445698988E-3</v>
      </c>
      <c r="AM37" s="26">
        <f t="shared" si="21"/>
        <v>5.0811211856218893E-5</v>
      </c>
      <c r="AN37" s="26">
        <f t="shared" si="21"/>
        <v>1.0324588816235083E-4</v>
      </c>
      <c r="AO37" s="26">
        <f t="shared" si="21"/>
        <v>1.3303807353128491E-4</v>
      </c>
      <c r="AP37" s="26">
        <f t="shared" si="21"/>
        <v>8.4657220210846448E-4</v>
      </c>
      <c r="AQ37" s="26"/>
      <c r="AR37" s="25">
        <f t="shared" si="20"/>
        <v>4513.2365464683653</v>
      </c>
      <c r="AS37" s="25">
        <f t="shared" si="22"/>
        <v>27014.991393273074</v>
      </c>
      <c r="AT37" s="25">
        <f t="shared" si="23"/>
        <v>155057.960476231</v>
      </c>
      <c r="AU37" s="25">
        <f t="shared" si="24"/>
        <v>162067.7144226688</v>
      </c>
      <c r="AV37" s="25">
        <f t="shared" si="25"/>
        <v>52251.015170597901</v>
      </c>
      <c r="AW37" s="25">
        <f t="shared" si="26"/>
        <v>0</v>
      </c>
      <c r="AX37" s="25">
        <f t="shared" si="27"/>
        <v>4045.5658949813278</v>
      </c>
      <c r="AY37" s="25">
        <f t="shared" si="28"/>
        <v>97747.208694785237</v>
      </c>
      <c r="AZ37" s="25">
        <f t="shared" si="29"/>
        <v>2388.126957242288</v>
      </c>
      <c r="BA37" s="25">
        <f t="shared" si="30"/>
        <v>4852.5567436304891</v>
      </c>
      <c r="BB37" s="25">
        <f t="shared" si="31"/>
        <v>6252.7894559703909</v>
      </c>
      <c r="BC37" s="25">
        <f t="shared" si="32"/>
        <v>39788.89349909783</v>
      </c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5">
      <c r="A38" s="39" t="s">
        <v>52</v>
      </c>
      <c r="B38" s="24" t="s">
        <v>52</v>
      </c>
      <c r="C38" s="21">
        <f t="shared" si="17"/>
        <v>7308</v>
      </c>
      <c r="D38" s="21">
        <f t="shared" si="4"/>
        <v>11021</v>
      </c>
      <c r="E38" s="21">
        <f t="shared" si="5"/>
        <v>11248</v>
      </c>
      <c r="F38" s="21">
        <f t="shared" si="6"/>
        <v>6374</v>
      </c>
      <c r="G38" s="21">
        <f t="shared" si="7"/>
        <v>15152</v>
      </c>
      <c r="H38" s="21">
        <f t="shared" si="8"/>
        <v>20257</v>
      </c>
      <c r="I38" s="21">
        <f t="shared" si="9"/>
        <v>0</v>
      </c>
      <c r="J38" s="21">
        <f t="shared" si="10"/>
        <v>0</v>
      </c>
      <c r="K38" s="21">
        <f t="shared" si="11"/>
        <v>0</v>
      </c>
      <c r="L38" s="21">
        <f t="shared" si="12"/>
        <v>0</v>
      </c>
      <c r="M38" s="21">
        <f t="shared" si="13"/>
        <v>0</v>
      </c>
      <c r="N38" s="21">
        <f t="shared" si="14"/>
        <v>0</v>
      </c>
      <c r="O38" s="7">
        <f t="shared" si="18"/>
        <v>71360</v>
      </c>
      <c r="P38" s="34"/>
      <c r="Q38" s="24" t="s">
        <v>52</v>
      </c>
      <c r="R38" s="22">
        <v>30381.7696</v>
      </c>
      <c r="S38" s="22">
        <v>45820.548799999997</v>
      </c>
      <c r="T38" s="22">
        <v>46763.807999999997</v>
      </c>
      <c r="U38" s="22">
        <v>26497.3904</v>
      </c>
      <c r="V38" s="22">
        <v>62992.487999999998</v>
      </c>
      <c r="W38" s="22">
        <v>84217.920800000007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E38" s="26">
        <f t="shared" si="19"/>
        <v>1.5548703890491696E-4</v>
      </c>
      <c r="AF38" s="26">
        <f t="shared" si="21"/>
        <v>2.3449922594075118E-4</v>
      </c>
      <c r="AG38" s="26">
        <f t="shared" si="21"/>
        <v>2.3932661360969793E-4</v>
      </c>
      <c r="AH38" s="26">
        <f t="shared" si="21"/>
        <v>1.3560766295863072E-4</v>
      </c>
      <c r="AI38" s="26">
        <f t="shared" si="21"/>
        <v>3.2238133464001763E-4</v>
      </c>
      <c r="AJ38" s="26">
        <f t="shared" si="21"/>
        <v>4.3100830861151734E-4</v>
      </c>
      <c r="AK38" s="26">
        <f t="shared" si="21"/>
        <v>0</v>
      </c>
      <c r="AL38" s="26">
        <f t="shared" si="21"/>
        <v>0</v>
      </c>
      <c r="AM38" s="26">
        <f t="shared" si="21"/>
        <v>0</v>
      </c>
      <c r="AN38" s="26">
        <f t="shared" si="21"/>
        <v>0</v>
      </c>
      <c r="AO38" s="26">
        <f t="shared" si="21"/>
        <v>0</v>
      </c>
      <c r="AP38" s="26">
        <f t="shared" si="21"/>
        <v>0</v>
      </c>
      <c r="AQ38" s="26"/>
      <c r="AR38" s="25">
        <f t="shared" si="20"/>
        <v>7307.8908285310972</v>
      </c>
      <c r="AS38" s="25">
        <f t="shared" si="22"/>
        <v>11021.463619215305</v>
      </c>
      <c r="AT38" s="25">
        <f t="shared" si="23"/>
        <v>11248.350839655803</v>
      </c>
      <c r="AU38" s="25">
        <f t="shared" si="24"/>
        <v>6373.5601590556435</v>
      </c>
      <c r="AV38" s="25">
        <f t="shared" si="25"/>
        <v>15151.922728080828</v>
      </c>
      <c r="AW38" s="25">
        <f t="shared" si="26"/>
        <v>20257.390504741314</v>
      </c>
      <c r="AX38" s="25">
        <f t="shared" si="27"/>
        <v>0</v>
      </c>
      <c r="AY38" s="25">
        <f t="shared" si="28"/>
        <v>0</v>
      </c>
      <c r="AZ38" s="25">
        <f t="shared" si="29"/>
        <v>0</v>
      </c>
      <c r="BA38" s="25">
        <f t="shared" si="30"/>
        <v>0</v>
      </c>
      <c r="BB38" s="25">
        <f t="shared" si="31"/>
        <v>0</v>
      </c>
      <c r="BC38" s="25">
        <f t="shared" si="32"/>
        <v>0</v>
      </c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5">
      <c r="A39" s="39" t="s">
        <v>53</v>
      </c>
      <c r="B39" s="24" t="s">
        <v>53</v>
      </c>
      <c r="C39" s="21">
        <f t="shared" si="17"/>
        <v>108415</v>
      </c>
      <c r="D39" s="21">
        <f t="shared" si="4"/>
        <v>58944</v>
      </c>
      <c r="E39" s="21">
        <f t="shared" si="5"/>
        <v>118871</v>
      </c>
      <c r="F39" s="21">
        <f t="shared" si="6"/>
        <v>53730</v>
      </c>
      <c r="G39" s="21">
        <f t="shared" si="7"/>
        <v>78525</v>
      </c>
      <c r="H39" s="21">
        <f t="shared" si="8"/>
        <v>233267</v>
      </c>
      <c r="I39" s="21">
        <f t="shared" si="9"/>
        <v>63118</v>
      </c>
      <c r="J39" s="21">
        <f t="shared" si="10"/>
        <v>47005</v>
      </c>
      <c r="K39" s="21">
        <f t="shared" si="11"/>
        <v>100603</v>
      </c>
      <c r="L39" s="21">
        <f t="shared" si="12"/>
        <v>29069</v>
      </c>
      <c r="M39" s="21">
        <f t="shared" si="13"/>
        <v>46272</v>
      </c>
      <c r="N39" s="21">
        <f t="shared" si="14"/>
        <v>273685</v>
      </c>
      <c r="O39" s="7">
        <f t="shared" si="18"/>
        <v>1211504</v>
      </c>
      <c r="P39" s="34"/>
      <c r="Q39" s="24" t="s">
        <v>53</v>
      </c>
      <c r="R39" s="22">
        <v>450722.43839999998</v>
      </c>
      <c r="S39" s="22">
        <v>245054.11840000001</v>
      </c>
      <c r="T39" s="22">
        <v>494193.24239999999</v>
      </c>
      <c r="U39" s="22">
        <v>223378.06400000001</v>
      </c>
      <c r="V39" s="22">
        <v>326459.06800000003</v>
      </c>
      <c r="W39" s="22">
        <v>969782.8504</v>
      </c>
      <c r="X39" s="22">
        <v>262404.62560000003</v>
      </c>
      <c r="Y39" s="22">
        <v>195417.4664</v>
      </c>
      <c r="Z39" s="22">
        <v>418244.07040000003</v>
      </c>
      <c r="AA39" s="22">
        <v>120852.7216</v>
      </c>
      <c r="AB39" s="22">
        <v>192371.3064</v>
      </c>
      <c r="AC39" s="22">
        <v>1137815.3384</v>
      </c>
      <c r="AE39" s="26">
        <f t="shared" si="19"/>
        <v>2.306695700661881E-3</v>
      </c>
      <c r="AF39" s="26">
        <f t="shared" si="21"/>
        <v>1.2541316632679266E-3</v>
      </c>
      <c r="AG39" s="26">
        <f t="shared" si="21"/>
        <v>2.5291694631110577E-3</v>
      </c>
      <c r="AH39" s="26">
        <f t="shared" si="21"/>
        <v>1.1431985096639345E-3</v>
      </c>
      <c r="AI39" s="26">
        <f t="shared" si="21"/>
        <v>1.6707438202341887E-3</v>
      </c>
      <c r="AJ39" s="26">
        <f t="shared" si="21"/>
        <v>4.9631297246578443E-3</v>
      </c>
      <c r="AK39" s="26">
        <f t="shared" si="21"/>
        <v>1.3429276426840315E-3</v>
      </c>
      <c r="AL39" s="26">
        <f t="shared" si="21"/>
        <v>1.0001024825373273E-3</v>
      </c>
      <c r="AM39" s="26">
        <f t="shared" si="21"/>
        <v>2.1404787443992609E-3</v>
      </c>
      <c r="AN39" s="26">
        <f t="shared" si="21"/>
        <v>6.1849694973607782E-4</v>
      </c>
      <c r="AO39" s="26">
        <f t="shared" si="21"/>
        <v>9.8451292325008283E-4</v>
      </c>
      <c r="AP39" s="26">
        <f t="shared" si="21"/>
        <v>5.8230820692028434E-3</v>
      </c>
      <c r="AQ39" s="26"/>
      <c r="AR39" s="25">
        <f t="shared" si="20"/>
        <v>108414.69793110841</v>
      </c>
      <c r="AS39" s="25">
        <f t="shared" si="22"/>
        <v>58944.188173592549</v>
      </c>
      <c r="AT39" s="25">
        <f t="shared" si="23"/>
        <v>118870.96476621971</v>
      </c>
      <c r="AU39" s="25">
        <f t="shared" si="24"/>
        <v>53730.329954204921</v>
      </c>
      <c r="AV39" s="25">
        <f t="shared" si="25"/>
        <v>78524.959551006861</v>
      </c>
      <c r="AW39" s="25">
        <f t="shared" si="26"/>
        <v>233267.09705891868</v>
      </c>
      <c r="AX39" s="25">
        <f t="shared" si="27"/>
        <v>63117.599206149476</v>
      </c>
      <c r="AY39" s="25">
        <f t="shared" si="28"/>
        <v>47004.816679254378</v>
      </c>
      <c r="AZ39" s="25">
        <f t="shared" si="29"/>
        <v>100602.50098676526</v>
      </c>
      <c r="BA39" s="25">
        <f t="shared" si="30"/>
        <v>29069.356637595658</v>
      </c>
      <c r="BB39" s="25">
        <f t="shared" si="31"/>
        <v>46272.107392753896</v>
      </c>
      <c r="BC39" s="25">
        <f t="shared" si="32"/>
        <v>273684.85725253366</v>
      </c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5">
      <c r="A40" s="39" t="s">
        <v>54</v>
      </c>
      <c r="B40" s="24" t="s">
        <v>54</v>
      </c>
      <c r="C40" s="21">
        <f t="shared" si="17"/>
        <v>7293</v>
      </c>
      <c r="D40" s="21">
        <f t="shared" si="4"/>
        <v>158997</v>
      </c>
      <c r="E40" s="21">
        <f t="shared" si="5"/>
        <v>40111</v>
      </c>
      <c r="F40" s="21">
        <f t="shared" si="6"/>
        <v>6097</v>
      </c>
      <c r="G40" s="21">
        <f t="shared" si="7"/>
        <v>82465</v>
      </c>
      <c r="H40" s="21">
        <f t="shared" si="8"/>
        <v>547612</v>
      </c>
      <c r="I40" s="21">
        <f t="shared" si="9"/>
        <v>9696</v>
      </c>
      <c r="J40" s="21">
        <f t="shared" si="10"/>
        <v>12917</v>
      </c>
      <c r="K40" s="21">
        <f t="shared" si="11"/>
        <v>4581</v>
      </c>
      <c r="L40" s="21">
        <f t="shared" si="12"/>
        <v>4293</v>
      </c>
      <c r="M40" s="21">
        <f t="shared" si="13"/>
        <v>9703</v>
      </c>
      <c r="N40" s="21">
        <f t="shared" si="14"/>
        <v>9055</v>
      </c>
      <c r="O40" s="7">
        <f t="shared" si="18"/>
        <v>892820</v>
      </c>
      <c r="P40" s="34"/>
      <c r="Q40" s="24" t="s">
        <v>54</v>
      </c>
      <c r="R40" s="22">
        <v>30321.896799999999</v>
      </c>
      <c r="S40" s="22">
        <v>661011.46799999999</v>
      </c>
      <c r="T40" s="22">
        <v>166755.2016</v>
      </c>
      <c r="U40" s="22">
        <v>25349.303199999998</v>
      </c>
      <c r="V40" s="22">
        <v>342839.00559999997</v>
      </c>
      <c r="W40" s="22">
        <v>2276639.0608000001</v>
      </c>
      <c r="X40" s="22">
        <v>40308.049599999998</v>
      </c>
      <c r="Y40" s="22">
        <v>53699.599199999997</v>
      </c>
      <c r="Z40" s="22">
        <v>19046.903200000001</v>
      </c>
      <c r="AA40" s="22">
        <v>17848.396799999999</v>
      </c>
      <c r="AB40" s="22">
        <v>40339.561600000001</v>
      </c>
      <c r="AC40" s="22">
        <v>37643.184800000003</v>
      </c>
      <c r="AE40" s="26">
        <f t="shared" si="19"/>
        <v>1.5518062342927111E-4</v>
      </c>
      <c r="AF40" s="26">
        <f t="shared" si="21"/>
        <v>3.3829074867815557E-3</v>
      </c>
      <c r="AG40" s="26">
        <f t="shared" si="21"/>
        <v>8.5341548106455489E-4</v>
      </c>
      <c r="AH40" s="26">
        <f t="shared" si="21"/>
        <v>1.2973201182036928E-4</v>
      </c>
      <c r="AI40" s="26">
        <f t="shared" si="21"/>
        <v>1.7545726435187711E-3</v>
      </c>
      <c r="AJ40" s="26">
        <f t="shared" si="21"/>
        <v>1.1651324820100777E-2</v>
      </c>
      <c r="AK40" s="26">
        <f t="shared" si="21"/>
        <v>2.0628749934093772E-4</v>
      </c>
      <c r="AL40" s="26">
        <f t="shared" si="21"/>
        <v>2.7482242739372385E-4</v>
      </c>
      <c r="AM40" s="26">
        <f t="shared" si="21"/>
        <v>9.7477751226070366E-5</v>
      </c>
      <c r="AN40" s="26">
        <f t="shared" si="21"/>
        <v>9.1344066003054515E-5</v>
      </c>
      <c r="AO40" s="26">
        <f t="shared" si="21"/>
        <v>2.0644877064390925E-4</v>
      </c>
      <c r="AP40" s="26">
        <f t="shared" si="21"/>
        <v>1.9264932281964838E-4</v>
      </c>
      <c r="AQ40" s="26"/>
      <c r="AR40" s="25">
        <f t="shared" si="20"/>
        <v>7293.4893011757422</v>
      </c>
      <c r="AS40" s="25">
        <f t="shared" si="22"/>
        <v>158996.65187873313</v>
      </c>
      <c r="AT40" s="25">
        <f t="shared" si="23"/>
        <v>40110.527610034078</v>
      </c>
      <c r="AU40" s="25">
        <f t="shared" si="24"/>
        <v>6097.4045555573557</v>
      </c>
      <c r="AV40" s="25">
        <f t="shared" si="25"/>
        <v>82464.914245382242</v>
      </c>
      <c r="AW40" s="25">
        <f t="shared" si="26"/>
        <v>547612.26654473646</v>
      </c>
      <c r="AX40" s="25">
        <f t="shared" si="27"/>
        <v>9695.5124690240737</v>
      </c>
      <c r="AY40" s="25">
        <f t="shared" si="28"/>
        <v>12916.654087505021</v>
      </c>
      <c r="AZ40" s="25">
        <f t="shared" si="29"/>
        <v>4581.4543076253076</v>
      </c>
      <c r="BA40" s="25">
        <f t="shared" si="30"/>
        <v>4293.1711021435622</v>
      </c>
      <c r="BB40" s="25">
        <f t="shared" si="31"/>
        <v>9703.0922202637357</v>
      </c>
      <c r="BC40" s="25">
        <f t="shared" si="32"/>
        <v>9054.5181725234743</v>
      </c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5">
      <c r="A41" s="39" t="s">
        <v>55</v>
      </c>
      <c r="B41" s="24" t="s">
        <v>55</v>
      </c>
      <c r="C41" s="21">
        <f t="shared" si="17"/>
        <v>7417</v>
      </c>
      <c r="D41" s="21">
        <f t="shared" si="4"/>
        <v>20646</v>
      </c>
      <c r="E41" s="21">
        <f t="shared" si="5"/>
        <v>19657</v>
      </c>
      <c r="F41" s="21">
        <f t="shared" si="6"/>
        <v>5969</v>
      </c>
      <c r="G41" s="21">
        <f t="shared" si="7"/>
        <v>6916</v>
      </c>
      <c r="H41" s="21">
        <f t="shared" si="8"/>
        <v>42446</v>
      </c>
      <c r="I41" s="21">
        <f t="shared" si="9"/>
        <v>28762</v>
      </c>
      <c r="J41" s="21">
        <f t="shared" si="10"/>
        <v>0</v>
      </c>
      <c r="K41" s="21">
        <f t="shared" si="11"/>
        <v>3735</v>
      </c>
      <c r="L41" s="21">
        <f t="shared" si="12"/>
        <v>0</v>
      </c>
      <c r="M41" s="21">
        <f t="shared" si="13"/>
        <v>21964</v>
      </c>
      <c r="N41" s="21">
        <f t="shared" si="14"/>
        <v>0</v>
      </c>
      <c r="O41" s="7">
        <f t="shared" si="18"/>
        <v>157512</v>
      </c>
      <c r="P41" s="34"/>
      <c r="Q41" s="24" t="s">
        <v>55</v>
      </c>
      <c r="R41" s="22">
        <v>30835.542399999998</v>
      </c>
      <c r="S41" s="22">
        <v>85833.436000000002</v>
      </c>
      <c r="T41" s="22">
        <v>81721.119999999995</v>
      </c>
      <c r="U41" s="22">
        <v>24815.7</v>
      </c>
      <c r="V41" s="22">
        <v>28752.599200000001</v>
      </c>
      <c r="W41" s="22">
        <v>176466.1496</v>
      </c>
      <c r="X41" s="22">
        <v>119576.4856</v>
      </c>
      <c r="Y41" s="22">
        <v>0</v>
      </c>
      <c r="Z41" s="22">
        <v>15528.063200000001</v>
      </c>
      <c r="AA41" s="22">
        <v>0</v>
      </c>
      <c r="AB41" s="22">
        <v>91314.423200000005</v>
      </c>
      <c r="AC41" s="22">
        <v>0</v>
      </c>
      <c r="AE41" s="26">
        <f t="shared" si="19"/>
        <v>1.5780934566770647E-4</v>
      </c>
      <c r="AF41" s="26">
        <f t="shared" si="21"/>
        <v>4.3927615074385593E-4</v>
      </c>
      <c r="AG41" s="26">
        <f t="shared" si="21"/>
        <v>4.1823024570607589E-4</v>
      </c>
      <c r="AH41" s="26">
        <f t="shared" si="21"/>
        <v>1.2700115109005197E-4</v>
      </c>
      <c r="AI41" s="26">
        <f t="shared" si="21"/>
        <v>1.4714931254129068E-4</v>
      </c>
      <c r="AJ41" s="26">
        <f t="shared" si="21"/>
        <v>9.031139209302705E-4</v>
      </c>
      <c r="AK41" s="26">
        <f t="shared" si="21"/>
        <v>6.1196546196573228E-4</v>
      </c>
      <c r="AL41" s="26">
        <f t="shared" si="21"/>
        <v>0</v>
      </c>
      <c r="AM41" s="26">
        <f t="shared" si="21"/>
        <v>7.9469122394253472E-5</v>
      </c>
      <c r="AN41" s="26">
        <f t="shared" si="21"/>
        <v>0</v>
      </c>
      <c r="AO41" s="26">
        <f t="shared" si="21"/>
        <v>4.6732660604069794E-4</v>
      </c>
      <c r="AP41" s="26">
        <f t="shared" si="21"/>
        <v>0</v>
      </c>
      <c r="AQ41" s="26"/>
      <c r="AR41" s="25">
        <f t="shared" si="20"/>
        <v>7417.0392463822045</v>
      </c>
      <c r="AS41" s="25">
        <f t="shared" si="22"/>
        <v>20645.979084961229</v>
      </c>
      <c r="AT41" s="25">
        <f t="shared" si="23"/>
        <v>19656.821548185566</v>
      </c>
      <c r="AU41" s="25">
        <f t="shared" si="24"/>
        <v>5969.0541012324429</v>
      </c>
      <c r="AV41" s="25">
        <f t="shared" si="25"/>
        <v>6916.0176894406623</v>
      </c>
      <c r="AW41" s="25">
        <f t="shared" si="26"/>
        <v>42446.354283722714</v>
      </c>
      <c r="AX41" s="25">
        <f t="shared" si="27"/>
        <v>28762.376712389418</v>
      </c>
      <c r="AY41" s="25">
        <f t="shared" si="28"/>
        <v>0</v>
      </c>
      <c r="AZ41" s="25">
        <f t="shared" si="29"/>
        <v>3735.0487525299131</v>
      </c>
      <c r="BA41" s="25">
        <f t="shared" si="30"/>
        <v>0</v>
      </c>
      <c r="BB41" s="25">
        <f t="shared" si="31"/>
        <v>21964.350483912804</v>
      </c>
      <c r="BC41" s="25">
        <f t="shared" si="32"/>
        <v>0</v>
      </c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</row>
    <row r="42" spans="1:114" ht="15">
      <c r="A42" s="39" t="s">
        <v>56</v>
      </c>
      <c r="B42" s="24" t="s">
        <v>56</v>
      </c>
      <c r="C42" s="21">
        <f t="shared" si="17"/>
        <v>0</v>
      </c>
      <c r="D42" s="21">
        <f t="shared" si="4"/>
        <v>0</v>
      </c>
      <c r="E42" s="21">
        <f t="shared" si="5"/>
        <v>0</v>
      </c>
      <c r="F42" s="21">
        <f t="shared" si="6"/>
        <v>0</v>
      </c>
      <c r="G42" s="21">
        <f t="shared" si="7"/>
        <v>0</v>
      </c>
      <c r="H42" s="21">
        <f t="shared" si="8"/>
        <v>0</v>
      </c>
      <c r="I42" s="21">
        <f t="shared" si="9"/>
        <v>0</v>
      </c>
      <c r="J42" s="21">
        <f t="shared" si="10"/>
        <v>0</v>
      </c>
      <c r="K42" s="21">
        <f t="shared" si="11"/>
        <v>0</v>
      </c>
      <c r="L42" s="21">
        <f t="shared" si="12"/>
        <v>0</v>
      </c>
      <c r="M42" s="21">
        <f t="shared" si="13"/>
        <v>0</v>
      </c>
      <c r="N42" s="21">
        <f t="shared" si="14"/>
        <v>0</v>
      </c>
      <c r="O42" s="7">
        <f t="shared" si="18"/>
        <v>0</v>
      </c>
      <c r="P42" s="34"/>
      <c r="Q42" s="24" t="s">
        <v>56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E42" s="26">
        <f t="shared" si="19"/>
        <v>0</v>
      </c>
      <c r="AF42" s="26">
        <f t="shared" si="21"/>
        <v>0</v>
      </c>
      <c r="AG42" s="26">
        <f t="shared" si="21"/>
        <v>0</v>
      </c>
      <c r="AH42" s="26">
        <f t="shared" si="21"/>
        <v>0</v>
      </c>
      <c r="AI42" s="26">
        <f t="shared" si="21"/>
        <v>0</v>
      </c>
      <c r="AJ42" s="26">
        <f t="shared" si="21"/>
        <v>0</v>
      </c>
      <c r="AK42" s="26">
        <f t="shared" si="21"/>
        <v>0</v>
      </c>
      <c r="AL42" s="26">
        <f t="shared" si="21"/>
        <v>0</v>
      </c>
      <c r="AM42" s="26">
        <f t="shared" si="21"/>
        <v>0</v>
      </c>
      <c r="AN42" s="26">
        <f t="shared" si="21"/>
        <v>0</v>
      </c>
      <c r="AO42" s="26">
        <f t="shared" si="21"/>
        <v>0</v>
      </c>
      <c r="AP42" s="26">
        <f t="shared" si="21"/>
        <v>0</v>
      </c>
      <c r="AQ42" s="26"/>
      <c r="AR42" s="25">
        <f t="shared" si="20"/>
        <v>0</v>
      </c>
      <c r="AS42" s="25">
        <f t="shared" si="22"/>
        <v>0</v>
      </c>
      <c r="AT42" s="25">
        <f t="shared" si="23"/>
        <v>0</v>
      </c>
      <c r="AU42" s="25">
        <f t="shared" si="24"/>
        <v>0</v>
      </c>
      <c r="AV42" s="25">
        <f t="shared" si="25"/>
        <v>0</v>
      </c>
      <c r="AW42" s="25">
        <f t="shared" si="26"/>
        <v>0</v>
      </c>
      <c r="AX42" s="25">
        <f t="shared" si="27"/>
        <v>0</v>
      </c>
      <c r="AY42" s="25">
        <f t="shared" si="28"/>
        <v>0</v>
      </c>
      <c r="AZ42" s="25">
        <f t="shared" si="29"/>
        <v>0</v>
      </c>
      <c r="BA42" s="25">
        <f t="shared" si="30"/>
        <v>0</v>
      </c>
      <c r="BB42" s="25">
        <f t="shared" si="31"/>
        <v>0</v>
      </c>
      <c r="BC42" s="25">
        <f t="shared" si="32"/>
        <v>0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</row>
    <row r="43" spans="1:114" ht="15">
      <c r="A43" s="39" t="s">
        <v>57</v>
      </c>
      <c r="B43" s="24" t="s">
        <v>57</v>
      </c>
      <c r="C43" s="21">
        <f t="shared" si="17"/>
        <v>44433</v>
      </c>
      <c r="D43" s="21">
        <f t="shared" si="4"/>
        <v>42504</v>
      </c>
      <c r="E43" s="21">
        <f t="shared" si="5"/>
        <v>77220</v>
      </c>
      <c r="F43" s="21">
        <f t="shared" si="6"/>
        <v>27529</v>
      </c>
      <c r="G43" s="21">
        <f t="shared" si="7"/>
        <v>127548</v>
      </c>
      <c r="H43" s="21">
        <f t="shared" si="8"/>
        <v>0</v>
      </c>
      <c r="I43" s="21">
        <f t="shared" si="9"/>
        <v>0</v>
      </c>
      <c r="J43" s="21">
        <f t="shared" si="10"/>
        <v>0</v>
      </c>
      <c r="K43" s="21">
        <f t="shared" si="11"/>
        <v>0</v>
      </c>
      <c r="L43" s="21">
        <f t="shared" si="12"/>
        <v>0</v>
      </c>
      <c r="M43" s="21">
        <f t="shared" si="13"/>
        <v>244222</v>
      </c>
      <c r="N43" s="21">
        <f t="shared" si="14"/>
        <v>210619</v>
      </c>
      <c r="O43" s="7">
        <f t="shared" si="18"/>
        <v>774075</v>
      </c>
      <c r="P43" s="34"/>
      <c r="Q43" s="24" t="s">
        <v>57</v>
      </c>
      <c r="R43" s="22">
        <v>184725.4448</v>
      </c>
      <c r="S43" s="22">
        <v>176704.59039999999</v>
      </c>
      <c r="T43" s="22">
        <v>321034.80239999999</v>
      </c>
      <c r="U43" s="22">
        <v>114450.5336</v>
      </c>
      <c r="V43" s="22">
        <v>530268.18000000005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1015326.0936</v>
      </c>
      <c r="AC43" s="22">
        <v>875627.09519999998</v>
      </c>
      <c r="AE43" s="26">
        <f t="shared" si="19"/>
        <v>9.4538312943909925E-4</v>
      </c>
      <c r="AF43" s="26">
        <f t="shared" si="21"/>
        <v>9.0433420712275473E-4</v>
      </c>
      <c r="AG43" s="26">
        <f t="shared" si="21"/>
        <v>1.6429836532826951E-3</v>
      </c>
      <c r="AH43" s="26">
        <f t="shared" si="21"/>
        <v>5.8573199668236916E-4</v>
      </c>
      <c r="AI43" s="26">
        <f t="shared" si="21"/>
        <v>2.713792850752825E-3</v>
      </c>
      <c r="AJ43" s="26">
        <f t="shared" si="21"/>
        <v>0</v>
      </c>
      <c r="AK43" s="26">
        <f t="shared" si="21"/>
        <v>0</v>
      </c>
      <c r="AL43" s="26">
        <f t="shared" si="21"/>
        <v>0</v>
      </c>
      <c r="AM43" s="26">
        <f t="shared" si="21"/>
        <v>0</v>
      </c>
      <c r="AN43" s="26">
        <f t="shared" si="21"/>
        <v>0</v>
      </c>
      <c r="AO43" s="26">
        <f t="shared" si="21"/>
        <v>5.1962097631324464E-3</v>
      </c>
      <c r="AP43" s="26">
        <f t="shared" si="21"/>
        <v>4.4812618227992162E-3</v>
      </c>
      <c r="AQ43" s="26"/>
      <c r="AR43" s="25">
        <f t="shared" si="20"/>
        <v>44433.007083637662</v>
      </c>
      <c r="AS43" s="25">
        <f t="shared" si="22"/>
        <v>42503.707734769472</v>
      </c>
      <c r="AT43" s="25">
        <f t="shared" si="23"/>
        <v>77220.231704286663</v>
      </c>
      <c r="AU43" s="25">
        <f t="shared" si="24"/>
        <v>27529.403844071352</v>
      </c>
      <c r="AV43" s="25">
        <f t="shared" si="25"/>
        <v>127548.26398538277</v>
      </c>
      <c r="AW43" s="25">
        <f t="shared" si="26"/>
        <v>0</v>
      </c>
      <c r="AX43" s="25">
        <f t="shared" si="27"/>
        <v>0</v>
      </c>
      <c r="AY43" s="25">
        <f t="shared" si="28"/>
        <v>0</v>
      </c>
      <c r="AZ43" s="25">
        <f t="shared" si="29"/>
        <v>0</v>
      </c>
      <c r="BA43" s="25">
        <f t="shared" si="30"/>
        <v>0</v>
      </c>
      <c r="BB43" s="25">
        <f t="shared" si="31"/>
        <v>244221.85886722498</v>
      </c>
      <c r="BC43" s="25">
        <f t="shared" si="32"/>
        <v>210619.30567156317</v>
      </c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</row>
    <row r="44" spans="1:114" ht="15">
      <c r="A44" s="39" t="s">
        <v>58</v>
      </c>
      <c r="B44" s="24" t="s">
        <v>58</v>
      </c>
      <c r="C44" s="21">
        <f t="shared" si="17"/>
        <v>33911</v>
      </c>
      <c r="D44" s="21">
        <f t="shared" si="4"/>
        <v>55198</v>
      </c>
      <c r="E44" s="21">
        <f t="shared" si="5"/>
        <v>43237</v>
      </c>
      <c r="F44" s="21">
        <f t="shared" si="6"/>
        <v>44062</v>
      </c>
      <c r="G44" s="21">
        <f t="shared" si="7"/>
        <v>150768</v>
      </c>
      <c r="H44" s="21">
        <f t="shared" si="8"/>
        <v>182599</v>
      </c>
      <c r="I44" s="21">
        <f t="shared" si="9"/>
        <v>32253</v>
      </c>
      <c r="J44" s="21">
        <f t="shared" si="10"/>
        <v>54969</v>
      </c>
      <c r="K44" s="21">
        <f t="shared" si="11"/>
        <v>20042</v>
      </c>
      <c r="L44" s="21">
        <f t="shared" si="12"/>
        <v>25463</v>
      </c>
      <c r="M44" s="21">
        <f t="shared" si="13"/>
        <v>7154</v>
      </c>
      <c r="N44" s="21">
        <f t="shared" si="14"/>
        <v>149081</v>
      </c>
      <c r="O44" s="7">
        <f t="shared" si="18"/>
        <v>798737</v>
      </c>
      <c r="P44" s="34"/>
      <c r="Q44" s="24" t="s">
        <v>58</v>
      </c>
      <c r="R44" s="22">
        <v>140981.5368</v>
      </c>
      <c r="S44" s="22">
        <v>229479.8376</v>
      </c>
      <c r="T44" s="22">
        <v>179753.90160000001</v>
      </c>
      <c r="U44" s="22">
        <v>183182.40719999999</v>
      </c>
      <c r="V44" s="22">
        <v>626802.04079999996</v>
      </c>
      <c r="W44" s="22">
        <v>759136.68480000005</v>
      </c>
      <c r="X44" s="22">
        <v>134087.7616</v>
      </c>
      <c r="Y44" s="22">
        <v>228527.12479999999</v>
      </c>
      <c r="Z44" s="22">
        <v>83322.98</v>
      </c>
      <c r="AA44" s="22">
        <v>105860.3624</v>
      </c>
      <c r="AB44" s="22">
        <v>29743.126400000001</v>
      </c>
      <c r="AC44" s="22">
        <v>619786.4192</v>
      </c>
      <c r="AE44" s="26">
        <f t="shared" si="19"/>
        <v>7.2151168236416949E-4</v>
      </c>
      <c r="AF44" s="26">
        <f t="shared" si="21"/>
        <v>1.1744260096293148E-3</v>
      </c>
      <c r="AG44" s="26">
        <f t="shared" si="21"/>
        <v>9.1993989354029648E-4</v>
      </c>
      <c r="AH44" s="26">
        <f t="shared" si="21"/>
        <v>9.3748621130359503E-4</v>
      </c>
      <c r="AI44" s="26">
        <f t="shared" si="21"/>
        <v>3.2078313602757012E-3</v>
      </c>
      <c r="AJ44" s="26">
        <f t="shared" si="21"/>
        <v>3.8850901971044928E-3</v>
      </c>
      <c r="AK44" s="26">
        <f t="shared" si="21"/>
        <v>6.862308969841055E-4</v>
      </c>
      <c r="AL44" s="26">
        <f t="shared" si="21"/>
        <v>1.1695502405694766E-3</v>
      </c>
      <c r="AM44" s="26">
        <f t="shared" si="21"/>
        <v>4.2642820360712684E-4</v>
      </c>
      <c r="AN44" s="26">
        <f t="shared" si="21"/>
        <v>5.4176943949233976E-4</v>
      </c>
      <c r="AO44" s="26">
        <f t="shared" si="21"/>
        <v>1.5221860716469469E-4</v>
      </c>
      <c r="AP44" s="26">
        <f t="shared" si="21"/>
        <v>3.1719269925241473E-3</v>
      </c>
      <c r="AQ44" s="26"/>
      <c r="AR44" s="25">
        <f t="shared" si="20"/>
        <v>33911.049071115965</v>
      </c>
      <c r="AS44" s="25">
        <f t="shared" si="22"/>
        <v>55198.022452577796</v>
      </c>
      <c r="AT44" s="25">
        <f t="shared" si="23"/>
        <v>43237.174996393936</v>
      </c>
      <c r="AU44" s="25">
        <f t="shared" si="24"/>
        <v>44061.851931268968</v>
      </c>
      <c r="AV44" s="25">
        <f t="shared" si="25"/>
        <v>150768.07393295795</v>
      </c>
      <c r="AW44" s="25">
        <f t="shared" si="26"/>
        <v>182599.23926391115</v>
      </c>
      <c r="AX44" s="25">
        <f t="shared" si="27"/>
        <v>32252.852158252957</v>
      </c>
      <c r="AY44" s="25">
        <f t="shared" si="28"/>
        <v>54968.861306765401</v>
      </c>
      <c r="AZ44" s="25">
        <f t="shared" si="29"/>
        <v>20042.125569534961</v>
      </c>
      <c r="BA44" s="25">
        <f t="shared" si="30"/>
        <v>25463.163656139968</v>
      </c>
      <c r="BB44" s="25">
        <f t="shared" si="31"/>
        <v>7154.2745367406505</v>
      </c>
      <c r="BC44" s="25">
        <f t="shared" si="32"/>
        <v>149080.56864863492</v>
      </c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</row>
    <row r="45" spans="1:114" ht="15">
      <c r="A45" s="39" t="s">
        <v>59</v>
      </c>
      <c r="B45" s="24" t="s">
        <v>59</v>
      </c>
      <c r="C45" s="21">
        <f t="shared" si="17"/>
        <v>4925</v>
      </c>
      <c r="D45" s="21">
        <f t="shared" si="4"/>
        <v>13200</v>
      </c>
      <c r="E45" s="21">
        <f t="shared" si="5"/>
        <v>12858</v>
      </c>
      <c r="F45" s="21">
        <f t="shared" si="6"/>
        <v>7119</v>
      </c>
      <c r="G45" s="21">
        <f t="shared" si="7"/>
        <v>0</v>
      </c>
      <c r="H45" s="21">
        <f t="shared" si="8"/>
        <v>101641</v>
      </c>
      <c r="I45" s="21">
        <f t="shared" si="9"/>
        <v>0</v>
      </c>
      <c r="J45" s="21">
        <f t="shared" si="10"/>
        <v>13369</v>
      </c>
      <c r="K45" s="21">
        <f t="shared" si="11"/>
        <v>5398</v>
      </c>
      <c r="L45" s="21">
        <f t="shared" si="12"/>
        <v>7018</v>
      </c>
      <c r="M45" s="21">
        <f t="shared" si="13"/>
        <v>11328</v>
      </c>
      <c r="N45" s="21">
        <f t="shared" si="14"/>
        <v>38941</v>
      </c>
      <c r="O45" s="7">
        <f t="shared" si="18"/>
        <v>215797</v>
      </c>
      <c r="P45" s="34"/>
      <c r="Q45" s="24" t="s">
        <v>59</v>
      </c>
      <c r="R45" s="22">
        <v>20476.497599999999</v>
      </c>
      <c r="S45" s="22">
        <v>54879.198400000001</v>
      </c>
      <c r="T45" s="22">
        <v>53453.8056</v>
      </c>
      <c r="U45" s="22">
        <v>29596.070400000001</v>
      </c>
      <c r="V45" s="22">
        <v>0</v>
      </c>
      <c r="W45" s="22">
        <v>422560.16399999999</v>
      </c>
      <c r="X45" s="22">
        <v>0</v>
      </c>
      <c r="Y45" s="22">
        <v>55581.915999999997</v>
      </c>
      <c r="Z45" s="22">
        <v>22442.846399999999</v>
      </c>
      <c r="AA45" s="22">
        <v>29174.86</v>
      </c>
      <c r="AB45" s="22">
        <v>47096.784800000001</v>
      </c>
      <c r="AC45" s="22">
        <v>161895.00080000001</v>
      </c>
      <c r="AE45" s="26">
        <f t="shared" si="19"/>
        <v>1.0479409267087716E-4</v>
      </c>
      <c r="AF45" s="26">
        <f t="shared" si="21"/>
        <v>2.8085934983495685E-4</v>
      </c>
      <c r="AG45" s="26">
        <f t="shared" si="21"/>
        <v>2.7356451123054624E-4</v>
      </c>
      <c r="AH45" s="26">
        <f t="shared" si="21"/>
        <v>1.5146600775082771E-4</v>
      </c>
      <c r="AI45" s="26">
        <f t="shared" si="21"/>
        <v>0</v>
      </c>
      <c r="AJ45" s="26">
        <f t="shared" si="21"/>
        <v>2.1625675371962565E-3</v>
      </c>
      <c r="AK45" s="26">
        <f t="shared" si="21"/>
        <v>0</v>
      </c>
      <c r="AL45" s="26">
        <f t="shared" si="21"/>
        <v>2.8445569989122112E-4</v>
      </c>
      <c r="AM45" s="26">
        <f t="shared" si="21"/>
        <v>1.1485742197629841E-4</v>
      </c>
      <c r="AN45" s="26">
        <f t="shared" si="21"/>
        <v>1.4931034800110872E-4</v>
      </c>
      <c r="AO45" s="26">
        <f t="shared" si="21"/>
        <v>2.4103071371109672E-4</v>
      </c>
      <c r="AP45" s="26">
        <f t="shared" si="21"/>
        <v>8.2854207043625149E-4</v>
      </c>
      <c r="AQ45" s="26"/>
      <c r="AR45" s="25">
        <f t="shared" si="20"/>
        <v>4925.3223555312261</v>
      </c>
      <c r="AS45" s="25">
        <f t="shared" si="22"/>
        <v>13200.389442242971</v>
      </c>
      <c r="AT45" s="25">
        <f t="shared" si="23"/>
        <v>12857.532027835674</v>
      </c>
      <c r="AU45" s="25">
        <f t="shared" si="24"/>
        <v>7118.9023642889024</v>
      </c>
      <c r="AV45" s="25">
        <f t="shared" si="25"/>
        <v>0</v>
      </c>
      <c r="AW45" s="25">
        <f t="shared" si="26"/>
        <v>101640.67424822405</v>
      </c>
      <c r="AX45" s="25">
        <f t="shared" si="27"/>
        <v>0</v>
      </c>
      <c r="AY45" s="25">
        <f t="shared" si="28"/>
        <v>13369.417894887392</v>
      </c>
      <c r="AZ45" s="25">
        <f t="shared" si="29"/>
        <v>5398.2988328860256</v>
      </c>
      <c r="BA45" s="25">
        <f t="shared" si="30"/>
        <v>7017.5863560521093</v>
      </c>
      <c r="BB45" s="25">
        <f t="shared" si="31"/>
        <v>11328.443544421545</v>
      </c>
      <c r="BC45" s="25">
        <f t="shared" si="32"/>
        <v>38941.477310503818</v>
      </c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</row>
    <row r="46" spans="1:114" ht="15">
      <c r="A46" s="39" t="s">
        <v>60</v>
      </c>
      <c r="B46" s="24" t="s">
        <v>60</v>
      </c>
      <c r="C46" s="21">
        <f t="shared" si="17"/>
        <v>17490</v>
      </c>
      <c r="D46" s="21">
        <f t="shared" si="4"/>
        <v>33748</v>
      </c>
      <c r="E46" s="21">
        <f t="shared" si="5"/>
        <v>32424</v>
      </c>
      <c r="F46" s="21">
        <f t="shared" si="6"/>
        <v>16984</v>
      </c>
      <c r="G46" s="21">
        <f t="shared" si="7"/>
        <v>20034</v>
      </c>
      <c r="H46" s="21">
        <f t="shared" si="8"/>
        <v>0</v>
      </c>
      <c r="I46" s="21">
        <f t="shared" si="9"/>
        <v>637</v>
      </c>
      <c r="J46" s="21">
        <f t="shared" si="10"/>
        <v>318</v>
      </c>
      <c r="K46" s="21">
        <f t="shared" si="11"/>
        <v>0</v>
      </c>
      <c r="L46" s="21">
        <f t="shared" si="12"/>
        <v>168</v>
      </c>
      <c r="M46" s="21">
        <f t="shared" si="13"/>
        <v>0</v>
      </c>
      <c r="N46" s="21">
        <f t="shared" si="14"/>
        <v>179422</v>
      </c>
      <c r="O46" s="7">
        <f t="shared" si="18"/>
        <v>301225</v>
      </c>
      <c r="P46" s="34"/>
      <c r="Q46" s="24" t="s">
        <v>60</v>
      </c>
      <c r="R46" s="22">
        <v>72712.889599999995</v>
      </c>
      <c r="S46" s="22">
        <v>140304.0288</v>
      </c>
      <c r="T46" s="22">
        <v>134798.8824</v>
      </c>
      <c r="U46" s="22">
        <v>70608.938399999999</v>
      </c>
      <c r="V46" s="22">
        <v>83289.367199999993</v>
      </c>
      <c r="W46" s="22">
        <v>0</v>
      </c>
      <c r="X46" s="22">
        <v>2650.1592000000001</v>
      </c>
      <c r="Y46" s="22">
        <v>1320.3527999999999</v>
      </c>
      <c r="Z46" s="22">
        <v>0</v>
      </c>
      <c r="AA46" s="22">
        <v>699.56640000000004</v>
      </c>
      <c r="AB46" s="22">
        <v>0</v>
      </c>
      <c r="AC46" s="22">
        <v>745927.90480000002</v>
      </c>
      <c r="AE46" s="26">
        <f t="shared" si="19"/>
        <v>3.721281558966246E-4</v>
      </c>
      <c r="AF46" s="26">
        <f t="shared" si="21"/>
        <v>7.1804434935028236E-4</v>
      </c>
      <c r="AG46" s="26">
        <f t="shared" si="21"/>
        <v>6.8987025272116234E-4</v>
      </c>
      <c r="AH46" s="26">
        <f t="shared" si="21"/>
        <v>3.6136060856822784E-4</v>
      </c>
      <c r="AI46" s="26">
        <f t="shared" si="21"/>
        <v>4.2625618088395725E-4</v>
      </c>
      <c r="AJ46" s="26">
        <f t="shared" si="21"/>
        <v>0</v>
      </c>
      <c r="AK46" s="26">
        <f t="shared" si="21"/>
        <v>1.3562916579902693E-5</v>
      </c>
      <c r="AL46" s="26">
        <f t="shared" si="21"/>
        <v>6.7572675945056216E-6</v>
      </c>
      <c r="AM46" s="26">
        <f t="shared" si="21"/>
        <v>0</v>
      </c>
      <c r="AN46" s="26">
        <f t="shared" si="21"/>
        <v>3.5802229259671796E-6</v>
      </c>
      <c r="AO46" s="26">
        <f t="shared" si="21"/>
        <v>0</v>
      </c>
      <c r="AP46" s="26">
        <f t="shared" si="21"/>
        <v>3.8174906426089411E-3</v>
      </c>
      <c r="AQ46" s="26"/>
      <c r="AR46" s="25">
        <f t="shared" si="20"/>
        <v>17490.023327141356</v>
      </c>
      <c r="AS46" s="25">
        <f t="shared" si="22"/>
        <v>33748.084419463274</v>
      </c>
      <c r="AT46" s="25">
        <f t="shared" si="23"/>
        <v>32423.90187789463</v>
      </c>
      <c r="AU46" s="25">
        <f t="shared" si="24"/>
        <v>16983.948602706707</v>
      </c>
      <c r="AV46" s="25">
        <f t="shared" si="25"/>
        <v>20034.040501545991</v>
      </c>
      <c r="AW46" s="25">
        <f t="shared" si="26"/>
        <v>0</v>
      </c>
      <c r="AX46" s="25">
        <f t="shared" si="27"/>
        <v>637.45707925542661</v>
      </c>
      <c r="AY46" s="25">
        <f t="shared" si="28"/>
        <v>317.59157694176423</v>
      </c>
      <c r="AZ46" s="25">
        <f t="shared" si="29"/>
        <v>0</v>
      </c>
      <c r="BA46" s="25">
        <f t="shared" si="30"/>
        <v>168.27047752045743</v>
      </c>
      <c r="BB46" s="25">
        <f t="shared" si="31"/>
        <v>0</v>
      </c>
      <c r="BC46" s="25">
        <f t="shared" si="32"/>
        <v>179422.06020262023</v>
      </c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</row>
    <row r="47" spans="1:114" ht="15">
      <c r="A47" s="39" t="s">
        <v>61</v>
      </c>
      <c r="B47" s="24" t="s">
        <v>61</v>
      </c>
      <c r="C47" s="21">
        <f t="shared" si="17"/>
        <v>23298</v>
      </c>
      <c r="D47" s="21">
        <f t="shared" si="4"/>
        <v>37488</v>
      </c>
      <c r="E47" s="21">
        <f t="shared" si="5"/>
        <v>58856</v>
      </c>
      <c r="F47" s="21">
        <f t="shared" si="6"/>
        <v>19263</v>
      </c>
      <c r="G47" s="21">
        <f t="shared" si="7"/>
        <v>80526</v>
      </c>
      <c r="H47" s="21">
        <f t="shared" si="8"/>
        <v>142966</v>
      </c>
      <c r="I47" s="21">
        <f t="shared" si="9"/>
        <v>52943</v>
      </c>
      <c r="J47" s="21">
        <f t="shared" si="10"/>
        <v>0</v>
      </c>
      <c r="K47" s="21">
        <f t="shared" si="11"/>
        <v>55116</v>
      </c>
      <c r="L47" s="21">
        <f t="shared" si="12"/>
        <v>33992</v>
      </c>
      <c r="M47" s="21">
        <f t="shared" si="13"/>
        <v>50299</v>
      </c>
      <c r="N47" s="21">
        <f t="shared" si="14"/>
        <v>171419</v>
      </c>
      <c r="O47" s="7">
        <f t="shared" si="18"/>
        <v>726166</v>
      </c>
      <c r="P47" s="34"/>
      <c r="Q47" s="24" t="s">
        <v>61</v>
      </c>
      <c r="R47" s="22">
        <v>96858.434399999998</v>
      </c>
      <c r="S47" s="22">
        <v>155854.15040000001</v>
      </c>
      <c r="T47" s="22">
        <v>244687.5288</v>
      </c>
      <c r="U47" s="22">
        <v>80085.647200000007</v>
      </c>
      <c r="V47" s="22">
        <v>334779.28639999998</v>
      </c>
      <c r="W47" s="22">
        <v>594367.78960000002</v>
      </c>
      <c r="X47" s="22">
        <v>220105.01759999999</v>
      </c>
      <c r="Y47" s="22">
        <v>0</v>
      </c>
      <c r="Z47" s="22">
        <v>229138.45759999999</v>
      </c>
      <c r="AA47" s="22">
        <v>141318.71520000001</v>
      </c>
      <c r="AB47" s="22">
        <v>209111.5312</v>
      </c>
      <c r="AC47" s="22">
        <v>712655.43440000003</v>
      </c>
      <c r="AE47" s="26">
        <f t="shared" si="19"/>
        <v>4.9569960394348284E-4</v>
      </c>
      <c r="AF47" s="26">
        <f t="shared" si="21"/>
        <v>7.9762636165661596E-4</v>
      </c>
      <c r="AG47" s="26">
        <f t="shared" si="21"/>
        <v>1.2522555404433581E-3</v>
      </c>
      <c r="AH47" s="26">
        <f t="shared" si="21"/>
        <v>4.0986026508185535E-4</v>
      </c>
      <c r="AI47" s="26">
        <f t="shared" si="21"/>
        <v>1.713324819928762E-3</v>
      </c>
      <c r="AJ47" s="26">
        <f t="shared" si="21"/>
        <v>3.0418401838372411E-3</v>
      </c>
      <c r="AK47" s="26">
        <f t="shared" si="21"/>
        <v>1.1264477969952951E-3</v>
      </c>
      <c r="AL47" s="26">
        <f t="shared" si="21"/>
        <v>0</v>
      </c>
      <c r="AM47" s="26">
        <f t="shared" si="21"/>
        <v>1.1726789038471236E-3</v>
      </c>
      <c r="AN47" s="26">
        <f t="shared" si="21"/>
        <v>7.2323728530596456E-4</v>
      </c>
      <c r="AO47" s="26">
        <f t="shared" si="21"/>
        <v>1.0701856150986397E-3</v>
      </c>
      <c r="AP47" s="26">
        <f t="shared" si="21"/>
        <v>3.6472096495114392E-3</v>
      </c>
      <c r="AQ47" s="26"/>
      <c r="AR47" s="25">
        <f t="shared" si="20"/>
        <v>23297.881385343695</v>
      </c>
      <c r="AS47" s="25">
        <f t="shared" si="22"/>
        <v>37488.438997860947</v>
      </c>
      <c r="AT47" s="25">
        <f t="shared" si="23"/>
        <v>58856.010400837833</v>
      </c>
      <c r="AU47" s="25">
        <f t="shared" si="24"/>
        <v>19263.432458847201</v>
      </c>
      <c r="AV47" s="25">
        <f t="shared" si="25"/>
        <v>80526.266536651819</v>
      </c>
      <c r="AW47" s="25">
        <f t="shared" si="26"/>
        <v>142966.48864035032</v>
      </c>
      <c r="AX47" s="25">
        <f t="shared" si="27"/>
        <v>52943.046458778867</v>
      </c>
      <c r="AY47" s="25">
        <f t="shared" si="28"/>
        <v>0</v>
      </c>
      <c r="AZ47" s="25">
        <f t="shared" si="29"/>
        <v>55115.908480814811</v>
      </c>
      <c r="BA47" s="25">
        <f t="shared" si="30"/>
        <v>33992.152409380331</v>
      </c>
      <c r="BB47" s="25">
        <f t="shared" si="31"/>
        <v>50298.723909636064</v>
      </c>
      <c r="BC47" s="25">
        <f t="shared" si="32"/>
        <v>171418.85352703763</v>
      </c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</row>
    <row r="48" spans="1:114" ht="15">
      <c r="A48" s="39" t="s">
        <v>62</v>
      </c>
      <c r="B48" s="24" t="s">
        <v>62</v>
      </c>
      <c r="C48" s="21">
        <f t="shared" si="17"/>
        <v>11850</v>
      </c>
      <c r="D48" s="21">
        <f t="shared" si="4"/>
        <v>14900</v>
      </c>
      <c r="E48" s="21">
        <f t="shared" si="5"/>
        <v>15254</v>
      </c>
      <c r="F48" s="21">
        <f t="shared" si="6"/>
        <v>8771</v>
      </c>
      <c r="G48" s="21">
        <f t="shared" si="7"/>
        <v>45281</v>
      </c>
      <c r="H48" s="21">
        <f t="shared" si="8"/>
        <v>0</v>
      </c>
      <c r="I48" s="21">
        <f t="shared" si="9"/>
        <v>1357</v>
      </c>
      <c r="J48" s="21">
        <f t="shared" si="10"/>
        <v>0</v>
      </c>
      <c r="K48" s="21">
        <f t="shared" si="11"/>
        <v>19141</v>
      </c>
      <c r="L48" s="21">
        <f t="shared" si="12"/>
        <v>5993</v>
      </c>
      <c r="M48" s="21">
        <f t="shared" si="13"/>
        <v>13632</v>
      </c>
      <c r="N48" s="21">
        <f t="shared" si="14"/>
        <v>20570</v>
      </c>
      <c r="O48" s="7">
        <f t="shared" si="18"/>
        <v>156749</v>
      </c>
      <c r="P48" s="34"/>
      <c r="Q48" s="24" t="s">
        <v>62</v>
      </c>
      <c r="R48" s="22">
        <v>49266.911200000002</v>
      </c>
      <c r="S48" s="22">
        <v>61946.289599999996</v>
      </c>
      <c r="T48" s="22">
        <v>63416.849600000001</v>
      </c>
      <c r="U48" s="22">
        <v>36464.635999999999</v>
      </c>
      <c r="V48" s="22">
        <v>188252.68799999999</v>
      </c>
      <c r="W48" s="22">
        <v>0</v>
      </c>
      <c r="X48" s="22">
        <v>5642.7488000000003</v>
      </c>
      <c r="Y48" s="22">
        <v>0</v>
      </c>
      <c r="Z48" s="22">
        <v>79575.152799999996</v>
      </c>
      <c r="AA48" s="22">
        <v>24913.387200000001</v>
      </c>
      <c r="AB48" s="22">
        <v>56675.382400000002</v>
      </c>
      <c r="AC48" s="22">
        <v>85519.366399999999</v>
      </c>
      <c r="AE48" s="26">
        <f t="shared" si="19"/>
        <v>2.5213693077573364E-4</v>
      </c>
      <c r="AF48" s="26">
        <f t="shared" si="21"/>
        <v>3.1702712738136397E-4</v>
      </c>
      <c r="AG48" s="26">
        <f t="shared" si="21"/>
        <v>3.2455312152003378E-4</v>
      </c>
      <c r="AH48" s="26">
        <f t="shared" si="21"/>
        <v>1.8661777608851445E-4</v>
      </c>
      <c r="AI48" s="26">
        <f t="shared" si="21"/>
        <v>9.6343476395170853E-4</v>
      </c>
      <c r="AJ48" s="26">
        <f t="shared" si="21"/>
        <v>0</v>
      </c>
      <c r="AK48" s="26">
        <f t="shared" si="21"/>
        <v>2.8878314652095629E-5</v>
      </c>
      <c r="AL48" s="26">
        <f t="shared" si="21"/>
        <v>0</v>
      </c>
      <c r="AM48" s="26">
        <f t="shared" si="21"/>
        <v>4.0724766997371709E-4</v>
      </c>
      <c r="AN48" s="26">
        <f t="shared" si="21"/>
        <v>1.2750109212926361E-4</v>
      </c>
      <c r="AO48" s="26">
        <f t="shared" si="21"/>
        <v>2.9005181410433201E-4</v>
      </c>
      <c r="AP48" s="26">
        <f t="shared" si="21"/>
        <v>4.3766881342424002E-4</v>
      </c>
      <c r="AQ48" s="26"/>
      <c r="AR48" s="25">
        <f t="shared" si="20"/>
        <v>11850.435746459481</v>
      </c>
      <c r="AS48" s="25">
        <f t="shared" si="22"/>
        <v>14900.274986924107</v>
      </c>
      <c r="AT48" s="25">
        <f t="shared" si="23"/>
        <v>15253.996711441587</v>
      </c>
      <c r="AU48" s="25">
        <f t="shared" si="24"/>
        <v>8771.0354761601793</v>
      </c>
      <c r="AV48" s="25">
        <f t="shared" si="25"/>
        <v>45281.4339057303</v>
      </c>
      <c r="AW48" s="25">
        <f t="shared" si="26"/>
        <v>0</v>
      </c>
      <c r="AX48" s="25">
        <f t="shared" si="27"/>
        <v>1357.2807886484945</v>
      </c>
      <c r="AY48" s="25">
        <f t="shared" si="28"/>
        <v>0</v>
      </c>
      <c r="AZ48" s="25">
        <f t="shared" si="29"/>
        <v>19140.640488764704</v>
      </c>
      <c r="BA48" s="25">
        <f t="shared" si="30"/>
        <v>5992.5513300753892</v>
      </c>
      <c r="BB48" s="25">
        <f t="shared" si="31"/>
        <v>13632.435262903604</v>
      </c>
      <c r="BC48" s="25">
        <f t="shared" si="32"/>
        <v>20570.434230939281</v>
      </c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</row>
    <row r="49" spans="1:114" ht="15">
      <c r="A49" s="39" t="s">
        <v>63</v>
      </c>
      <c r="B49" s="24" t="s">
        <v>63</v>
      </c>
      <c r="C49" s="21">
        <f t="shared" si="17"/>
        <v>39815</v>
      </c>
      <c r="D49" s="21">
        <f t="shared" si="4"/>
        <v>69321</v>
      </c>
      <c r="E49" s="21">
        <f t="shared" si="5"/>
        <v>65308</v>
      </c>
      <c r="F49" s="21">
        <f t="shared" si="6"/>
        <v>48228</v>
      </c>
      <c r="G49" s="21">
        <f t="shared" si="7"/>
        <v>0</v>
      </c>
      <c r="H49" s="21">
        <f t="shared" si="8"/>
        <v>0</v>
      </c>
      <c r="I49" s="21">
        <f t="shared" si="9"/>
        <v>0</v>
      </c>
      <c r="J49" s="21">
        <f t="shared" si="10"/>
        <v>170259</v>
      </c>
      <c r="K49" s="21">
        <f t="shared" si="11"/>
        <v>45080</v>
      </c>
      <c r="L49" s="21">
        <f t="shared" si="12"/>
        <v>23611</v>
      </c>
      <c r="M49" s="21">
        <f t="shared" si="13"/>
        <v>54946</v>
      </c>
      <c r="N49" s="21">
        <f t="shared" si="14"/>
        <v>85859</v>
      </c>
      <c r="O49" s="7">
        <f t="shared" si="18"/>
        <v>602427</v>
      </c>
      <c r="P49" s="34"/>
      <c r="Q49" s="24" t="s">
        <v>63</v>
      </c>
      <c r="R49" s="22">
        <v>165528.33439999999</v>
      </c>
      <c r="S49" s="22">
        <v>288195.0968</v>
      </c>
      <c r="T49" s="22">
        <v>271509.49280000001</v>
      </c>
      <c r="U49" s="22">
        <v>200504.55360000001</v>
      </c>
      <c r="V49" s="22">
        <v>0</v>
      </c>
      <c r="W49" s="22">
        <v>0</v>
      </c>
      <c r="X49" s="22">
        <v>0</v>
      </c>
      <c r="Y49" s="22">
        <v>707831.9976</v>
      </c>
      <c r="Z49" s="22">
        <v>187414.4688</v>
      </c>
      <c r="AA49" s="22">
        <v>98161.980800000005</v>
      </c>
      <c r="AB49" s="22">
        <v>228431.53839999999</v>
      </c>
      <c r="AC49" s="22">
        <v>356950.07919999998</v>
      </c>
      <c r="AE49" s="26">
        <f t="shared" si="19"/>
        <v>8.4713665166886467E-4</v>
      </c>
      <c r="AF49" s="26">
        <f t="shared" si="21"/>
        <v>1.4749174527460016E-3</v>
      </c>
      <c r="AG49" s="26">
        <f t="shared" si="21"/>
        <v>1.3895242978225952E-3</v>
      </c>
      <c r="AH49" s="26">
        <f t="shared" si="21"/>
        <v>1.0261370465470257E-3</v>
      </c>
      <c r="AI49" s="26">
        <f t="shared" si="21"/>
        <v>0</v>
      </c>
      <c r="AJ49" s="26">
        <f t="shared" si="21"/>
        <v>0</v>
      </c>
      <c r="AK49" s="26">
        <f t="shared" si="21"/>
        <v>0</v>
      </c>
      <c r="AL49" s="26">
        <f t="shared" si="21"/>
        <v>3.6225243887366022E-3</v>
      </c>
      <c r="AM49" s="26">
        <f t="shared" si="21"/>
        <v>9.5914494729266683E-4</v>
      </c>
      <c r="AN49" s="26">
        <f t="shared" si="21"/>
        <v>5.0237086017640366E-4</v>
      </c>
      <c r="AO49" s="26">
        <f t="shared" si="21"/>
        <v>1.1690610509504631E-3</v>
      </c>
      <c r="AP49" s="26">
        <f t="shared" si="21"/>
        <v>1.8267899329894065E-3</v>
      </c>
      <c r="AQ49" s="26"/>
      <c r="AR49" s="25">
        <f t="shared" si="20"/>
        <v>39815.422628436638</v>
      </c>
      <c r="AS49" s="25">
        <f t="shared" si="22"/>
        <v>69321.120279062074</v>
      </c>
      <c r="AT49" s="25">
        <f t="shared" si="23"/>
        <v>65307.641997661973</v>
      </c>
      <c r="AU49" s="25">
        <f t="shared" si="24"/>
        <v>48228.441187710203</v>
      </c>
      <c r="AV49" s="25">
        <f t="shared" si="25"/>
        <v>0</v>
      </c>
      <c r="AW49" s="25">
        <f t="shared" si="26"/>
        <v>0</v>
      </c>
      <c r="AX49" s="25">
        <f t="shared" si="27"/>
        <v>0</v>
      </c>
      <c r="AY49" s="25">
        <f t="shared" si="28"/>
        <v>170258.64627062029</v>
      </c>
      <c r="AZ49" s="25">
        <f t="shared" si="29"/>
        <v>45079.812522755339</v>
      </c>
      <c r="BA49" s="25">
        <f t="shared" si="30"/>
        <v>23611.430428290972</v>
      </c>
      <c r="BB49" s="25">
        <f t="shared" si="31"/>
        <v>54945.869394671769</v>
      </c>
      <c r="BC49" s="25">
        <f t="shared" si="32"/>
        <v>85859.126850502114</v>
      </c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</row>
    <row r="50" spans="1:114" ht="15">
      <c r="A50" s="39" t="s">
        <v>64</v>
      </c>
      <c r="B50" s="24" t="s">
        <v>64</v>
      </c>
      <c r="C50" s="21">
        <f t="shared" si="17"/>
        <v>13355</v>
      </c>
      <c r="D50" s="21">
        <f t="shared" si="4"/>
        <v>21472</v>
      </c>
      <c r="E50" s="21">
        <f t="shared" si="5"/>
        <v>41697</v>
      </c>
      <c r="F50" s="21">
        <f t="shared" si="6"/>
        <v>94930</v>
      </c>
      <c r="G50" s="21">
        <f t="shared" si="7"/>
        <v>72488</v>
      </c>
      <c r="H50" s="21">
        <f t="shared" si="8"/>
        <v>57571</v>
      </c>
      <c r="I50" s="21">
        <f t="shared" si="9"/>
        <v>21536</v>
      </c>
      <c r="J50" s="21">
        <f t="shared" si="10"/>
        <v>11599</v>
      </c>
      <c r="K50" s="21">
        <f t="shared" si="11"/>
        <v>5336</v>
      </c>
      <c r="L50" s="21">
        <f t="shared" si="12"/>
        <v>6142</v>
      </c>
      <c r="M50" s="21">
        <f t="shared" si="13"/>
        <v>78424</v>
      </c>
      <c r="N50" s="21">
        <f t="shared" si="14"/>
        <v>43855</v>
      </c>
      <c r="O50" s="7">
        <f t="shared" si="18"/>
        <v>468405</v>
      </c>
      <c r="P50" s="34"/>
      <c r="Q50" s="24" t="s">
        <v>64</v>
      </c>
      <c r="R50" s="22">
        <v>55523.0936</v>
      </c>
      <c r="S50" s="22">
        <v>89269.294399999999</v>
      </c>
      <c r="T50" s="22">
        <v>173352.764</v>
      </c>
      <c r="U50" s="22">
        <v>394662.59039999999</v>
      </c>
      <c r="V50" s="22">
        <v>301359.76</v>
      </c>
      <c r="W50" s="22">
        <v>239344.144</v>
      </c>
      <c r="X50" s="22">
        <v>89531.894400000005</v>
      </c>
      <c r="Y50" s="22">
        <v>48220.712800000001</v>
      </c>
      <c r="Z50" s="22">
        <v>22185.4984</v>
      </c>
      <c r="AA50" s="22">
        <v>25534.173599999998</v>
      </c>
      <c r="AB50" s="22">
        <v>326037.85759999999</v>
      </c>
      <c r="AC50" s="22">
        <v>182323.18</v>
      </c>
      <c r="AE50" s="26">
        <f t="shared" si="19"/>
        <v>2.841546601256744E-4</v>
      </c>
      <c r="AF50" s="26">
        <f t="shared" ref="AF50:AP53" si="33">+S50/$AE$12</f>
        <v>4.5686009847784791E-4</v>
      </c>
      <c r="AG50" s="26">
        <f t="shared" si="33"/>
        <v>8.8718031619668678E-4</v>
      </c>
      <c r="AH50" s="26">
        <f t="shared" si="33"/>
        <v>2.0197940526755923E-3</v>
      </c>
      <c r="AI50" s="26">
        <f t="shared" si="33"/>
        <v>1.542291227417393E-3</v>
      </c>
      <c r="AJ50" s="26">
        <f t="shared" si="33"/>
        <v>1.2249093031694916E-3</v>
      </c>
      <c r="AK50" s="26">
        <f t="shared" si="33"/>
        <v>4.5820402600261036E-4</v>
      </c>
      <c r="AL50" s="26">
        <f t="shared" si="33"/>
        <v>2.4678272351708004E-4</v>
      </c>
      <c r="AM50" s="26">
        <f t="shared" si="33"/>
        <v>1.1354037300203123E-4</v>
      </c>
      <c r="AN50" s="26">
        <f t="shared" si="33"/>
        <v>1.3067813679780205E-4</v>
      </c>
      <c r="AO50" s="26">
        <f t="shared" si="33"/>
        <v>1.6685881604844694E-3</v>
      </c>
      <c r="AP50" s="26">
        <f t="shared" si="33"/>
        <v>9.3308888044257225E-4</v>
      </c>
      <c r="AQ50" s="26"/>
      <c r="AR50" s="25">
        <f t="shared" si="20"/>
        <v>13355.269025906697</v>
      </c>
      <c r="AS50" s="25">
        <f t="shared" si="22"/>
        <v>21472.424628458852</v>
      </c>
      <c r="AT50" s="25">
        <f t="shared" si="23"/>
        <v>41697.474861244278</v>
      </c>
      <c r="AU50" s="25">
        <f t="shared" si="24"/>
        <v>94930.320475752844</v>
      </c>
      <c r="AV50" s="25">
        <f t="shared" si="25"/>
        <v>72487.687688617472</v>
      </c>
      <c r="AW50" s="25">
        <f t="shared" si="26"/>
        <v>57570.737248966107</v>
      </c>
      <c r="AX50" s="25">
        <f t="shared" si="27"/>
        <v>21535.589222122686</v>
      </c>
      <c r="AY50" s="25">
        <f t="shared" si="28"/>
        <v>11598.788005302762</v>
      </c>
      <c r="AZ50" s="25">
        <f t="shared" si="29"/>
        <v>5336.3975310954675</v>
      </c>
      <c r="BA50" s="25">
        <f t="shared" si="30"/>
        <v>6141.872429496696</v>
      </c>
      <c r="BB50" s="25">
        <f t="shared" si="31"/>
        <v>78423.643542770064</v>
      </c>
      <c r="BC50" s="25">
        <f t="shared" si="32"/>
        <v>43855.177380800895</v>
      </c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</row>
    <row r="51" spans="1:114" ht="15">
      <c r="A51" s="39" t="s">
        <v>65</v>
      </c>
      <c r="B51" s="24" t="s">
        <v>65</v>
      </c>
      <c r="C51" s="21">
        <f t="shared" si="17"/>
        <v>7039</v>
      </c>
      <c r="D51" s="21">
        <f t="shared" si="4"/>
        <v>8885</v>
      </c>
      <c r="E51" s="21">
        <f t="shared" si="5"/>
        <v>31684</v>
      </c>
      <c r="F51" s="21">
        <f t="shared" si="6"/>
        <v>5650</v>
      </c>
      <c r="G51" s="21">
        <f t="shared" si="7"/>
        <v>0</v>
      </c>
      <c r="H51" s="21">
        <f t="shared" si="8"/>
        <v>0</v>
      </c>
      <c r="I51" s="21">
        <f t="shared" si="9"/>
        <v>0</v>
      </c>
      <c r="J51" s="21">
        <f t="shared" si="10"/>
        <v>0</v>
      </c>
      <c r="K51" s="21">
        <f t="shared" si="11"/>
        <v>0</v>
      </c>
      <c r="L51" s="21">
        <f t="shared" si="12"/>
        <v>0</v>
      </c>
      <c r="M51" s="21">
        <f t="shared" si="13"/>
        <v>0</v>
      </c>
      <c r="N51" s="21">
        <f t="shared" si="14"/>
        <v>141712</v>
      </c>
      <c r="O51" s="7">
        <f t="shared" si="18"/>
        <v>194970</v>
      </c>
      <c r="P51" s="34"/>
      <c r="Q51" s="24" t="s">
        <v>65</v>
      </c>
      <c r="R51" s="22">
        <v>29262.0432</v>
      </c>
      <c r="S51" s="22">
        <v>36938.366399999999</v>
      </c>
      <c r="T51" s="22">
        <v>131722.26079999999</v>
      </c>
      <c r="U51" s="22">
        <v>23491.1456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589153.60400000005</v>
      </c>
      <c r="AE51" s="26">
        <f t="shared" si="19"/>
        <v>1.4975653193932984E-4</v>
      </c>
      <c r="AF51" s="26">
        <f t="shared" si="33"/>
        <v>1.8904222134318591E-4</v>
      </c>
      <c r="AG51" s="26">
        <f t="shared" si="33"/>
        <v>6.741247978410453E-4</v>
      </c>
      <c r="AH51" s="26">
        <f t="shared" si="33"/>
        <v>1.2022238065515014E-4</v>
      </c>
      <c r="AI51" s="26">
        <f t="shared" si="33"/>
        <v>0</v>
      </c>
      <c r="AJ51" s="26">
        <f t="shared" si="33"/>
        <v>0</v>
      </c>
      <c r="AK51" s="26">
        <f t="shared" si="33"/>
        <v>0</v>
      </c>
      <c r="AL51" s="26">
        <f t="shared" si="33"/>
        <v>0</v>
      </c>
      <c r="AM51" s="26">
        <f t="shared" si="33"/>
        <v>0</v>
      </c>
      <c r="AN51" s="26">
        <f t="shared" si="33"/>
        <v>0</v>
      </c>
      <c r="AO51" s="26">
        <f t="shared" si="33"/>
        <v>0</v>
      </c>
      <c r="AP51" s="26">
        <f t="shared" si="33"/>
        <v>3.0151551589055578E-3</v>
      </c>
      <c r="AQ51" s="26"/>
      <c r="AR51" s="25">
        <f t="shared" si="20"/>
        <v>7038.5570011485024</v>
      </c>
      <c r="AS51" s="25">
        <f t="shared" si="22"/>
        <v>8884.984403129738</v>
      </c>
      <c r="AT51" s="25">
        <f t="shared" si="23"/>
        <v>31683.865498529129</v>
      </c>
      <c r="AU51" s="25">
        <f t="shared" si="24"/>
        <v>5650.4518907920565</v>
      </c>
      <c r="AV51" s="25">
        <f t="shared" si="25"/>
        <v>0</v>
      </c>
      <c r="AW51" s="25">
        <f t="shared" si="26"/>
        <v>0</v>
      </c>
      <c r="AX51" s="25">
        <f t="shared" si="27"/>
        <v>0</v>
      </c>
      <c r="AY51" s="25">
        <f t="shared" si="28"/>
        <v>0</v>
      </c>
      <c r="AZ51" s="25">
        <f t="shared" si="29"/>
        <v>0</v>
      </c>
      <c r="BA51" s="25">
        <f t="shared" si="30"/>
        <v>0</v>
      </c>
      <c r="BB51" s="25">
        <f t="shared" si="31"/>
        <v>0</v>
      </c>
      <c r="BC51" s="25">
        <f t="shared" si="32"/>
        <v>141712.29246856121</v>
      </c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6"/>
      <c r="DE51" s="26"/>
      <c r="DF51" s="26"/>
      <c r="DG51" s="26"/>
      <c r="DH51" s="26"/>
      <c r="DI51" s="26"/>
      <c r="DJ51" s="26"/>
    </row>
    <row r="52" spans="1:114" ht="15">
      <c r="A52" s="39" t="s">
        <v>66</v>
      </c>
      <c r="B52" s="24" t="s">
        <v>66</v>
      </c>
      <c r="C52" s="21">
        <f t="shared" si="17"/>
        <v>0</v>
      </c>
      <c r="D52" s="21">
        <f t="shared" si="4"/>
        <v>109826</v>
      </c>
      <c r="E52" s="21">
        <f t="shared" si="5"/>
        <v>190382</v>
      </c>
      <c r="F52" s="21">
        <f t="shared" si="6"/>
        <v>101543</v>
      </c>
      <c r="G52" s="21">
        <f t="shared" si="7"/>
        <v>0</v>
      </c>
      <c r="H52" s="21">
        <f t="shared" si="8"/>
        <v>0</v>
      </c>
      <c r="I52" s="21">
        <f t="shared" si="9"/>
        <v>381709</v>
      </c>
      <c r="J52" s="21">
        <f t="shared" si="10"/>
        <v>1198</v>
      </c>
      <c r="K52" s="21">
        <f t="shared" si="11"/>
        <v>11291</v>
      </c>
      <c r="L52" s="21">
        <f t="shared" si="12"/>
        <v>2103</v>
      </c>
      <c r="M52" s="21">
        <f t="shared" si="13"/>
        <v>1539</v>
      </c>
      <c r="N52" s="21">
        <f t="shared" si="14"/>
        <v>9440</v>
      </c>
      <c r="O52" s="7">
        <f t="shared" si="18"/>
        <v>809031</v>
      </c>
      <c r="P52" s="34"/>
      <c r="Q52" s="24" t="s">
        <v>66</v>
      </c>
      <c r="R52" s="22">
        <v>0</v>
      </c>
      <c r="S52" s="22">
        <v>456588.92239999998</v>
      </c>
      <c r="T52" s="22">
        <v>791493.20640000002</v>
      </c>
      <c r="U52" s="22">
        <v>422152.60879999999</v>
      </c>
      <c r="V52" s="22">
        <v>0</v>
      </c>
      <c r="W52" s="22">
        <v>0</v>
      </c>
      <c r="X52" s="22">
        <v>1586912.808</v>
      </c>
      <c r="Y52" s="22">
        <v>4982.0472</v>
      </c>
      <c r="Z52" s="22">
        <v>46940.275199999996</v>
      </c>
      <c r="AA52" s="22">
        <v>8742.4791999999998</v>
      </c>
      <c r="AB52" s="22">
        <v>6399.0367999999999</v>
      </c>
      <c r="AC52" s="22">
        <v>39243.994400000003</v>
      </c>
      <c r="AE52" s="26">
        <f t="shared" si="19"/>
        <v>0</v>
      </c>
      <c r="AF52" s="26">
        <f t="shared" si="33"/>
        <v>2.336719041565074E-3</v>
      </c>
      <c r="AG52" s="26">
        <f t="shared" si="33"/>
        <v>4.0506835709956234E-3</v>
      </c>
      <c r="AH52" s="26">
        <f t="shared" si="33"/>
        <v>2.1604817616778251E-3</v>
      </c>
      <c r="AI52" s="26">
        <f t="shared" si="33"/>
        <v>0</v>
      </c>
      <c r="AJ52" s="26">
        <f t="shared" si="33"/>
        <v>0</v>
      </c>
      <c r="AK52" s="26">
        <f t="shared" si="33"/>
        <v>8.1214615463414946E-3</v>
      </c>
      <c r="AL52" s="26">
        <f t="shared" si="33"/>
        <v>2.5496992999793291E-5</v>
      </c>
      <c r="AM52" s="26">
        <f t="shared" si="33"/>
        <v>2.4022973290633827E-4</v>
      </c>
      <c r="AN52" s="26">
        <f t="shared" si="33"/>
        <v>4.4742035154391638E-5</v>
      </c>
      <c r="AO52" s="26">
        <f t="shared" si="33"/>
        <v>3.2748825923411496E-5</v>
      </c>
      <c r="AP52" s="26">
        <f t="shared" si="33"/>
        <v>2.0084190501060028E-4</v>
      </c>
      <c r="AQ52" s="26"/>
      <c r="AR52" s="25">
        <f t="shared" si="20"/>
        <v>0</v>
      </c>
      <c r="AS52" s="25">
        <f t="shared" si="22"/>
        <v>109825.79495355848</v>
      </c>
      <c r="AT52" s="25">
        <f t="shared" si="23"/>
        <v>190382.1278367943</v>
      </c>
      <c r="AU52" s="25">
        <f t="shared" si="24"/>
        <v>101542.64279885778</v>
      </c>
      <c r="AV52" s="25">
        <f t="shared" si="25"/>
        <v>0</v>
      </c>
      <c r="AW52" s="25">
        <f t="shared" si="26"/>
        <v>0</v>
      </c>
      <c r="AX52" s="25">
        <f t="shared" si="27"/>
        <v>381708.69267805025</v>
      </c>
      <c r="AY52" s="25">
        <f t="shared" si="28"/>
        <v>1198.3586709902847</v>
      </c>
      <c r="AZ52" s="25">
        <f t="shared" si="29"/>
        <v>11290.797446597899</v>
      </c>
      <c r="BA52" s="25">
        <f t="shared" si="30"/>
        <v>2102.8756522564072</v>
      </c>
      <c r="BB52" s="25">
        <f t="shared" si="31"/>
        <v>1539.1948184003404</v>
      </c>
      <c r="BC52" s="25">
        <f t="shared" si="32"/>
        <v>9439.5695354982126</v>
      </c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</row>
    <row r="53" spans="1:114" ht="15">
      <c r="A53" s="39" t="s">
        <v>67</v>
      </c>
      <c r="B53" s="9" t="s">
        <v>67</v>
      </c>
      <c r="C53" s="21">
        <f t="shared" si="17"/>
        <v>71151</v>
      </c>
      <c r="D53" s="21">
        <f t="shared" si="4"/>
        <v>998684</v>
      </c>
      <c r="E53" s="21">
        <f t="shared" si="5"/>
        <v>6552</v>
      </c>
      <c r="F53" s="21">
        <f t="shared" si="6"/>
        <v>15028</v>
      </c>
      <c r="G53" s="21">
        <f t="shared" si="7"/>
        <v>0</v>
      </c>
      <c r="H53" s="21">
        <f t="shared" si="8"/>
        <v>81735</v>
      </c>
      <c r="I53" s="21">
        <f t="shared" si="9"/>
        <v>0</v>
      </c>
      <c r="J53" s="21">
        <f t="shared" si="10"/>
        <v>331362</v>
      </c>
      <c r="K53" s="21">
        <f t="shared" si="11"/>
        <v>348807</v>
      </c>
      <c r="L53" s="21">
        <f t="shared" si="12"/>
        <v>2212</v>
      </c>
      <c r="M53" s="21">
        <f t="shared" si="13"/>
        <v>48494</v>
      </c>
      <c r="N53" s="21">
        <f t="shared" si="14"/>
        <v>71816</v>
      </c>
      <c r="O53" s="7">
        <f t="shared" si="18"/>
        <v>1975841</v>
      </c>
      <c r="P53" s="32"/>
      <c r="Q53" s="9" t="s">
        <v>67</v>
      </c>
      <c r="R53" s="22">
        <v>295804.19439999998</v>
      </c>
      <c r="S53" s="22">
        <v>4151920.2815999999</v>
      </c>
      <c r="T53" s="22">
        <v>27238.9728</v>
      </c>
      <c r="U53" s="22">
        <v>62477.792000000001</v>
      </c>
      <c r="V53" s="22">
        <v>0</v>
      </c>
      <c r="W53" s="22">
        <v>339804.4</v>
      </c>
      <c r="X53" s="22">
        <v>0</v>
      </c>
      <c r="Y53" s="22">
        <v>1377603.8015999999</v>
      </c>
      <c r="Z53" s="22">
        <v>1450126.5688</v>
      </c>
      <c r="AA53" s="22">
        <v>9194.1512000000002</v>
      </c>
      <c r="AB53" s="22">
        <v>201607.4736</v>
      </c>
      <c r="AC53" s="22">
        <v>298565.696</v>
      </c>
      <c r="AE53" s="26">
        <f t="shared" si="19"/>
        <v>1.5138590967035185E-3</v>
      </c>
      <c r="AF53" s="26">
        <f t="shared" si="33"/>
        <v>2.1248590811354613E-2</v>
      </c>
      <c r="AG53" s="26">
        <f t="shared" si="33"/>
        <v>1.394029142885599E-4</v>
      </c>
      <c r="AH53" s="26">
        <f t="shared" si="33"/>
        <v>3.197472366914832E-4</v>
      </c>
      <c r="AI53" s="26">
        <f t="shared" si="33"/>
        <v>0</v>
      </c>
      <c r="AJ53" s="26">
        <f t="shared" si="33"/>
        <v>1.7390422170426164E-3</v>
      </c>
      <c r="AK53" s="26">
        <f t="shared" si="33"/>
        <v>0</v>
      </c>
      <c r="AL53" s="26">
        <f t="shared" si="33"/>
        <v>7.0502652977442329E-3</v>
      </c>
      <c r="AM53" s="26">
        <f t="shared" si="33"/>
        <v>7.4214204501129302E-3</v>
      </c>
      <c r="AN53" s="26">
        <f t="shared" si="33"/>
        <v>4.7053590496983062E-5</v>
      </c>
      <c r="AO53" s="26">
        <f t="shared" si="33"/>
        <v>1.0317815421510279E-3</v>
      </c>
      <c r="AP53" s="26">
        <f t="shared" si="33"/>
        <v>1.5279918385539206E-3</v>
      </c>
      <c r="AQ53" s="26"/>
      <c r="AR53" s="25">
        <f t="shared" si="20"/>
        <v>71151.377545065363</v>
      </c>
      <c r="AS53" s="25">
        <f t="shared" si="22"/>
        <v>998683.76813366683</v>
      </c>
      <c r="AT53" s="25">
        <f t="shared" si="23"/>
        <v>6551.9369715623152</v>
      </c>
      <c r="AU53" s="25">
        <f t="shared" si="24"/>
        <v>15028.12012449971</v>
      </c>
      <c r="AV53" s="25">
        <f t="shared" si="25"/>
        <v>0</v>
      </c>
      <c r="AW53" s="25">
        <f t="shared" si="26"/>
        <v>81734.984201002968</v>
      </c>
      <c r="AX53" s="25">
        <f t="shared" si="27"/>
        <v>0</v>
      </c>
      <c r="AY53" s="25">
        <f t="shared" si="28"/>
        <v>331362.46899397892</v>
      </c>
      <c r="AZ53" s="25">
        <f t="shared" si="29"/>
        <v>348806.7611553077</v>
      </c>
      <c r="BA53" s="25">
        <f t="shared" si="30"/>
        <v>2211.5187533582039</v>
      </c>
      <c r="BB53" s="25">
        <f t="shared" si="31"/>
        <v>48493.732481098312</v>
      </c>
      <c r="BC53" s="25">
        <f t="shared" si="32"/>
        <v>71815.616412034273</v>
      </c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</row>
    <row r="54" spans="1:114" ht="15" thickBot="1">
      <c r="A54" s="147" t="s">
        <v>68</v>
      </c>
      <c r="B54" s="148"/>
      <c r="C54" s="10">
        <f>SUM(C18:C53)</f>
        <v>4600908</v>
      </c>
      <c r="D54" s="10">
        <f t="shared" ref="D54:N54" si="34">SUM(D18:D53)</f>
        <v>3385620</v>
      </c>
      <c r="E54" s="10">
        <f t="shared" si="34"/>
        <v>2981371</v>
      </c>
      <c r="F54" s="10">
        <f t="shared" si="34"/>
        <v>3132962</v>
      </c>
      <c r="G54" s="10">
        <f t="shared" si="34"/>
        <v>4749977</v>
      </c>
      <c r="H54" s="10">
        <f t="shared" si="34"/>
        <v>8944105</v>
      </c>
      <c r="I54" s="10">
        <f t="shared" si="34"/>
        <v>2349723</v>
      </c>
      <c r="J54" s="10">
        <f t="shared" si="34"/>
        <v>3031900</v>
      </c>
      <c r="K54" s="10">
        <f t="shared" si="34"/>
        <v>3284558</v>
      </c>
      <c r="L54" s="10">
        <f t="shared" si="34"/>
        <v>2653290</v>
      </c>
      <c r="M54" s="10">
        <f t="shared" si="34"/>
        <v>3057164</v>
      </c>
      <c r="N54" s="10">
        <f t="shared" si="34"/>
        <v>4830262</v>
      </c>
      <c r="O54" s="10">
        <f t="shared" ref="O54" si="35">SUM(O18:O53)</f>
        <v>47001840</v>
      </c>
      <c r="P54" s="35"/>
      <c r="R54" s="23">
        <f>SUM(R18:R53)</f>
        <v>19127784.000000007</v>
      </c>
      <c r="S54" s="23">
        <f t="shared" ref="S54:AC54" si="36">SUM(S18:S53)</f>
        <v>14075359.999999998</v>
      </c>
      <c r="T54" s="23">
        <f t="shared" si="36"/>
        <v>12394720</v>
      </c>
      <c r="U54" s="23">
        <f t="shared" si="36"/>
        <v>13024959.999999998</v>
      </c>
      <c r="V54" s="23">
        <f t="shared" si="36"/>
        <v>19747520.000000007</v>
      </c>
      <c r="W54" s="23">
        <f t="shared" si="36"/>
        <v>37184159.999999993</v>
      </c>
      <c r="X54" s="23">
        <f t="shared" si="36"/>
        <v>9768719.9999999981</v>
      </c>
      <c r="Y54" s="23">
        <f t="shared" si="36"/>
        <v>12604800</v>
      </c>
      <c r="Z54" s="23">
        <f t="shared" si="36"/>
        <v>13655200.000000002</v>
      </c>
      <c r="AA54" s="23">
        <f t="shared" si="36"/>
        <v>11029200</v>
      </c>
      <c r="AB54" s="23">
        <f t="shared" si="36"/>
        <v>12709840</v>
      </c>
      <c r="AC54" s="23">
        <f t="shared" si="36"/>
        <v>20075177.574399997</v>
      </c>
      <c r="AD54" s="23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>
        <f>SUM(AR18:BC53)</f>
        <v>47001470.99999997</v>
      </c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</row>
    <row r="55" spans="1:114">
      <c r="O55" s="19"/>
      <c r="AC55" s="37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  <c r="BS55" s="26"/>
      <c r="BT55" s="26"/>
      <c r="BU55" s="26"/>
      <c r="BV55" s="26"/>
      <c r="BW55" s="26"/>
      <c r="BX55" s="26"/>
      <c r="BY55" s="26"/>
      <c r="BZ55" s="26"/>
      <c r="CA55" s="26"/>
      <c r="CB55" s="26"/>
      <c r="CC55" s="26"/>
      <c r="CD55" s="26"/>
      <c r="CE55" s="26"/>
      <c r="CF55" s="26"/>
      <c r="CG55" s="26"/>
      <c r="CH55" s="26"/>
      <c r="CI55" s="26"/>
      <c r="CJ55" s="26"/>
      <c r="CK55" s="26"/>
      <c r="CL55" s="26"/>
      <c r="CM55" s="26"/>
      <c r="CN55" s="26"/>
      <c r="CO55" s="26"/>
      <c r="CP55" s="26"/>
      <c r="CQ55" s="26"/>
      <c r="CR55" s="26"/>
      <c r="CS55" s="26"/>
      <c r="CT55" s="26"/>
      <c r="CU55" s="26"/>
      <c r="CV55" s="26"/>
      <c r="CW55" s="26"/>
      <c r="CX55" s="26"/>
      <c r="CY55" s="26"/>
      <c r="CZ55" s="26"/>
      <c r="DA55" s="26"/>
      <c r="DB55" s="26"/>
      <c r="DC55" s="26"/>
      <c r="DD55" s="26"/>
      <c r="DE55" s="26"/>
      <c r="DF55" s="26"/>
      <c r="DG55" s="26"/>
      <c r="DH55" s="26"/>
      <c r="DI55" s="26"/>
      <c r="DJ55" s="26"/>
    </row>
    <row r="56" spans="1:114">
      <c r="H56" s="2"/>
      <c r="I56" s="2"/>
      <c r="J56" s="2"/>
      <c r="K56" s="2"/>
      <c r="L56" s="2"/>
      <c r="M56" s="2"/>
      <c r="N56" s="2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  <c r="BW56" s="26"/>
      <c r="BX56" s="26"/>
      <c r="BY56" s="26"/>
      <c r="BZ56" s="26"/>
      <c r="CA56" s="26"/>
      <c r="CB56" s="26"/>
      <c r="CC56" s="26"/>
      <c r="CD56" s="26"/>
      <c r="CE56" s="26"/>
      <c r="CF56" s="26"/>
      <c r="CG56" s="26"/>
      <c r="CH56" s="26"/>
      <c r="CI56" s="26"/>
      <c r="CJ56" s="26"/>
      <c r="CK56" s="26"/>
      <c r="CL56" s="26"/>
      <c r="CM56" s="26"/>
      <c r="CN56" s="26"/>
      <c r="CO56" s="26"/>
      <c r="CP56" s="26"/>
      <c r="CQ56" s="26"/>
      <c r="CR56" s="26"/>
      <c r="CS56" s="26"/>
      <c r="CT56" s="26"/>
      <c r="CU56" s="26"/>
      <c r="CV56" s="26"/>
      <c r="CW56" s="26"/>
      <c r="CX56" s="26"/>
      <c r="CY56" s="26"/>
      <c r="CZ56" s="26"/>
      <c r="DA56" s="26"/>
      <c r="DB56" s="26"/>
      <c r="DC56" s="26"/>
      <c r="DD56" s="26"/>
      <c r="DE56" s="26"/>
      <c r="DF56" s="26"/>
      <c r="DG56" s="26"/>
      <c r="DH56" s="26"/>
      <c r="DI56" s="26"/>
      <c r="DJ56" s="26"/>
    </row>
  </sheetData>
  <mergeCells count="62">
    <mergeCell ref="AT16:AT17"/>
    <mergeCell ref="AZ16:AZ17"/>
    <mergeCell ref="BA16:BA17"/>
    <mergeCell ref="BB16:BB17"/>
    <mergeCell ref="BC16:BC17"/>
    <mergeCell ref="AU16:AU17"/>
    <mergeCell ref="AV16:AV17"/>
    <mergeCell ref="AW16:AW17"/>
    <mergeCell ref="AX16:AX17"/>
    <mergeCell ref="AY16:AY17"/>
    <mergeCell ref="AN16:AN17"/>
    <mergeCell ref="AO16:AO17"/>
    <mergeCell ref="AP16:AP17"/>
    <mergeCell ref="AR16:AR17"/>
    <mergeCell ref="AS16:AS17"/>
    <mergeCell ref="AI16:AI17"/>
    <mergeCell ref="AJ16:AJ17"/>
    <mergeCell ref="AK16:AK17"/>
    <mergeCell ref="AL16:AL17"/>
    <mergeCell ref="AM16:AM17"/>
    <mergeCell ref="V16:V17"/>
    <mergeCell ref="AE16:AE17"/>
    <mergeCell ref="AF16:AF17"/>
    <mergeCell ref="AG16:AG17"/>
    <mergeCell ref="AH16:AH17"/>
    <mergeCell ref="AB16:AB17"/>
    <mergeCell ref="AC16:AC17"/>
    <mergeCell ref="W16:W17"/>
    <mergeCell ref="X16:X17"/>
    <mergeCell ref="Y16:Y17"/>
    <mergeCell ref="Z16:Z17"/>
    <mergeCell ref="AA16:AA17"/>
    <mergeCell ref="R16:R17"/>
    <mergeCell ref="S16:S17"/>
    <mergeCell ref="T16:T17"/>
    <mergeCell ref="U16:U17"/>
    <mergeCell ref="B1:O1"/>
    <mergeCell ref="B2:O2"/>
    <mergeCell ref="B3:O3"/>
    <mergeCell ref="B4:O4"/>
    <mergeCell ref="B5:O5"/>
    <mergeCell ref="F16:F17"/>
    <mergeCell ref="N9:O9"/>
    <mergeCell ref="B7:O7"/>
    <mergeCell ref="B8:O8"/>
    <mergeCell ref="B12:O12"/>
    <mergeCell ref="A16:A17"/>
    <mergeCell ref="A54:B54"/>
    <mergeCell ref="N15:O15"/>
    <mergeCell ref="L16:L17"/>
    <mergeCell ref="M16:M17"/>
    <mergeCell ref="N16:N17"/>
    <mergeCell ref="O16:O17"/>
    <mergeCell ref="G16:G17"/>
    <mergeCell ref="H16:H17"/>
    <mergeCell ref="I16:I17"/>
    <mergeCell ref="J16:J17"/>
    <mergeCell ref="K16:K17"/>
    <mergeCell ref="B16:B17"/>
    <mergeCell ref="C16:C17"/>
    <mergeCell ref="D16:D17"/>
    <mergeCell ref="E16:E17"/>
  </mergeCells>
  <printOptions horizontalCentered="1"/>
  <pageMargins left="1.1811023622047245" right="1.1811023622047245" top="0.74803149606299213" bottom="0.74803149606299213" header="0.31496062992125984" footer="0.31496062992125984"/>
  <pageSetup scale="3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K56"/>
  <sheetViews>
    <sheetView topLeftCell="A30" workbookViewId="0">
      <selection activeCell="F51" sqref="F51"/>
    </sheetView>
  </sheetViews>
  <sheetFormatPr baseColWidth="10" defaultColWidth="11.5703125" defaultRowHeight="14.25"/>
  <cols>
    <col min="1" max="1" width="8" style="15" customWidth="1"/>
    <col min="2" max="2" width="30" style="15" customWidth="1"/>
    <col min="3" max="3" width="18.140625" style="15" customWidth="1"/>
    <col min="4" max="4" width="24.7109375" style="15" customWidth="1"/>
    <col min="5" max="5" width="18.140625" style="41" customWidth="1"/>
    <col min="6" max="6" width="24.7109375" style="13" customWidth="1"/>
    <col min="7" max="7" width="18.140625" style="13" customWidth="1"/>
    <col min="8" max="8" width="25.7109375" style="13" customWidth="1"/>
    <col min="9" max="9" width="18.140625" style="13" customWidth="1"/>
    <col min="10" max="10" width="25.7109375" style="13" customWidth="1"/>
    <col min="11" max="11" width="14.28515625" style="13" customWidth="1"/>
    <col min="12" max="12" width="28" style="15" bestFit="1" customWidth="1"/>
    <col min="13" max="14" width="11.5703125" style="15"/>
    <col min="15" max="15" width="20.7109375" style="15" customWidth="1"/>
    <col min="16" max="16384" width="11.5703125" style="15"/>
  </cols>
  <sheetData>
    <row r="2" spans="2:10">
      <c r="B2" s="137" t="s">
        <v>3</v>
      </c>
      <c r="C2" s="137"/>
      <c r="D2" s="137"/>
      <c r="E2" s="137"/>
      <c r="F2" s="137"/>
      <c r="G2" s="137"/>
      <c r="H2" s="137"/>
      <c r="I2" s="137"/>
      <c r="J2" s="137"/>
    </row>
    <row r="3" spans="2:10">
      <c r="B3" s="137" t="s">
        <v>0</v>
      </c>
      <c r="C3" s="137"/>
      <c r="D3" s="137"/>
      <c r="E3" s="137"/>
      <c r="F3" s="137"/>
      <c r="G3" s="137"/>
      <c r="H3" s="137"/>
      <c r="I3" s="137"/>
      <c r="J3" s="137"/>
    </row>
    <row r="4" spans="2:10">
      <c r="B4" s="137" t="s">
        <v>4</v>
      </c>
      <c r="C4" s="137"/>
      <c r="D4" s="137"/>
      <c r="E4" s="137"/>
      <c r="F4" s="137"/>
      <c r="G4" s="137"/>
      <c r="H4" s="137"/>
      <c r="I4" s="137"/>
      <c r="J4" s="137"/>
    </row>
    <row r="5" spans="2:10">
      <c r="B5" s="137" t="s">
        <v>1</v>
      </c>
      <c r="C5" s="137"/>
      <c r="D5" s="137"/>
      <c r="E5" s="137"/>
      <c r="F5" s="137"/>
      <c r="G5" s="137"/>
      <c r="H5" s="137"/>
      <c r="I5" s="137"/>
      <c r="J5" s="137"/>
    </row>
    <row r="6" spans="2:10">
      <c r="B6" s="137" t="s">
        <v>70</v>
      </c>
      <c r="C6" s="137"/>
      <c r="D6" s="137"/>
      <c r="E6" s="137"/>
      <c r="F6" s="137"/>
      <c r="G6" s="137"/>
      <c r="H6" s="137"/>
      <c r="I6" s="137"/>
      <c r="J6" s="137"/>
    </row>
    <row r="7" spans="2:10">
      <c r="B7" s="16"/>
      <c r="C7" s="16"/>
      <c r="D7" s="16"/>
    </row>
    <row r="8" spans="2:10" ht="15.75">
      <c r="B8" s="136" t="s">
        <v>76</v>
      </c>
      <c r="C8" s="136"/>
      <c r="D8" s="136"/>
      <c r="E8" s="136"/>
      <c r="F8" s="136"/>
      <c r="G8" s="136"/>
      <c r="H8" s="136"/>
      <c r="I8" s="136"/>
      <c r="J8" s="136"/>
    </row>
    <row r="9" spans="2:10" ht="15.75">
      <c r="B9" s="136"/>
      <c r="C9" s="136"/>
      <c r="D9" s="136"/>
      <c r="E9" s="136"/>
      <c r="J9" s="41" t="s">
        <v>84</v>
      </c>
    </row>
    <row r="10" spans="2:10" ht="18" customHeight="1">
      <c r="B10" s="138" t="s">
        <v>88</v>
      </c>
      <c r="C10" s="140" t="s">
        <v>87</v>
      </c>
      <c r="D10" s="141"/>
      <c r="E10" s="140" t="s">
        <v>75</v>
      </c>
      <c r="F10" s="141"/>
      <c r="G10" s="140" t="s">
        <v>83</v>
      </c>
      <c r="H10" s="141"/>
      <c r="I10" s="140" t="s">
        <v>86</v>
      </c>
      <c r="J10" s="141"/>
    </row>
    <row r="11" spans="2:10" ht="30">
      <c r="B11" s="168"/>
      <c r="C11" s="44" t="s">
        <v>85</v>
      </c>
      <c r="D11" s="45" t="s">
        <v>72</v>
      </c>
      <c r="E11" s="44" t="s">
        <v>85</v>
      </c>
      <c r="F11" s="45" t="s">
        <v>72</v>
      </c>
      <c r="G11" s="44" t="s">
        <v>85</v>
      </c>
      <c r="H11" s="45" t="s">
        <v>72</v>
      </c>
      <c r="I11" s="44" t="s">
        <v>85</v>
      </c>
      <c r="J11" s="45" t="s">
        <v>72</v>
      </c>
    </row>
    <row r="12" spans="2:10" s="13" customFormat="1" ht="18" customHeight="1">
      <c r="B12" s="52" t="s">
        <v>89</v>
      </c>
      <c r="C12" s="49">
        <v>6</v>
      </c>
      <c r="D12" s="36">
        <v>13538976.148800001</v>
      </c>
      <c r="E12" s="49">
        <v>6</v>
      </c>
      <c r="F12" s="36">
        <v>15074810</v>
      </c>
      <c r="G12" s="42">
        <v>6</v>
      </c>
      <c r="H12" s="36">
        <v>17950236.559999999</v>
      </c>
      <c r="I12" s="42"/>
      <c r="J12" s="36"/>
    </row>
    <row r="13" spans="2:10" s="13" customFormat="1" ht="18" customHeight="1">
      <c r="B13" s="52" t="s">
        <v>120</v>
      </c>
      <c r="C13" s="49">
        <v>1</v>
      </c>
      <c r="D13" s="36">
        <v>4593600</v>
      </c>
      <c r="E13" s="49">
        <v>1</v>
      </c>
      <c r="F13" s="36">
        <v>4593600</v>
      </c>
      <c r="G13" s="42">
        <v>1</v>
      </c>
      <c r="H13" s="36">
        <v>4593600</v>
      </c>
      <c r="I13" s="42"/>
      <c r="J13" s="36"/>
    </row>
    <row r="14" spans="2:10" s="13" customFormat="1" ht="18" customHeight="1">
      <c r="B14" s="52" t="s">
        <v>90</v>
      </c>
      <c r="C14" s="49">
        <v>5</v>
      </c>
      <c r="D14" s="36">
        <v>5760811.4879999999</v>
      </c>
      <c r="E14" s="49">
        <v>5</v>
      </c>
      <c r="F14" s="36">
        <v>5760812</v>
      </c>
      <c r="G14" s="42">
        <v>5</v>
      </c>
      <c r="H14" s="36">
        <v>5760812</v>
      </c>
      <c r="I14" s="42"/>
      <c r="J14" s="36"/>
    </row>
    <row r="15" spans="2:10" s="13" customFormat="1" ht="18" customHeight="1">
      <c r="B15" s="52" t="s">
        <v>91</v>
      </c>
      <c r="C15" s="49">
        <v>1</v>
      </c>
      <c r="D15" s="36">
        <v>166920</v>
      </c>
      <c r="E15" s="49">
        <v>1</v>
      </c>
      <c r="F15" s="36">
        <v>166920</v>
      </c>
      <c r="G15" s="42">
        <v>1</v>
      </c>
      <c r="H15" s="36">
        <v>166920</v>
      </c>
      <c r="I15" s="42"/>
      <c r="J15" s="36"/>
    </row>
    <row r="16" spans="2:10" s="13" customFormat="1" ht="18" customHeight="1">
      <c r="B16" s="52" t="s">
        <v>94</v>
      </c>
      <c r="C16" s="49">
        <v>10</v>
      </c>
      <c r="D16" s="36">
        <v>3534275.0543999998</v>
      </c>
      <c r="E16" s="49">
        <v>13</v>
      </c>
      <c r="F16" s="36">
        <v>14129090</v>
      </c>
      <c r="G16" s="42">
        <v>11</v>
      </c>
      <c r="H16" s="36">
        <v>5506208.5199999996</v>
      </c>
      <c r="I16" s="42">
        <v>2</v>
      </c>
      <c r="J16" s="36">
        <v>8556000</v>
      </c>
    </row>
    <row r="17" spans="2:10" s="13" customFormat="1" ht="18" customHeight="1">
      <c r="B17" s="52" t="s">
        <v>95</v>
      </c>
      <c r="C17" s="49">
        <v>15</v>
      </c>
      <c r="D17" s="36">
        <v>6820744.8624</v>
      </c>
      <c r="E17" s="49">
        <v>16</v>
      </c>
      <c r="F17" s="36">
        <v>14632123</v>
      </c>
      <c r="G17" s="42">
        <v>16</v>
      </c>
      <c r="H17" s="36">
        <v>14124224.998400001</v>
      </c>
      <c r="I17" s="42"/>
      <c r="J17" s="36"/>
    </row>
    <row r="18" spans="2:10" s="13" customFormat="1" ht="18" customHeight="1">
      <c r="B18" s="52" t="s">
        <v>92</v>
      </c>
      <c r="C18" s="49">
        <v>7</v>
      </c>
      <c r="D18" s="36">
        <v>23095585.847999997</v>
      </c>
      <c r="E18" s="49">
        <v>7</v>
      </c>
      <c r="F18" s="36">
        <v>25405147</v>
      </c>
      <c r="G18" s="42">
        <v>7</v>
      </c>
      <c r="H18" s="36">
        <v>25405147</v>
      </c>
      <c r="I18" s="42"/>
      <c r="J18" s="36"/>
    </row>
    <row r="19" spans="2:10" s="13" customFormat="1" ht="18" customHeight="1">
      <c r="B19" s="52" t="s">
        <v>93</v>
      </c>
      <c r="C19" s="49">
        <v>5</v>
      </c>
      <c r="D19" s="36">
        <v>2598987.9504</v>
      </c>
      <c r="E19" s="49">
        <v>5</v>
      </c>
      <c r="F19" s="36">
        <v>2868643</v>
      </c>
      <c r="G19" s="42">
        <v>5</v>
      </c>
      <c r="H19" s="36">
        <v>3444681</v>
      </c>
      <c r="I19" s="42"/>
      <c r="J19" s="36"/>
    </row>
    <row r="20" spans="2:10" s="13" customFormat="1" ht="18" customHeight="1">
      <c r="B20" s="52" t="s">
        <v>121</v>
      </c>
      <c r="C20" s="49">
        <v>12</v>
      </c>
      <c r="D20" s="36">
        <v>19166127.283199999</v>
      </c>
      <c r="E20" s="49">
        <v>13</v>
      </c>
      <c r="F20" s="36">
        <v>22892342</v>
      </c>
      <c r="G20" s="42">
        <v>12</v>
      </c>
      <c r="H20" s="36">
        <v>21082742</v>
      </c>
      <c r="I20" s="42">
        <v>1</v>
      </c>
      <c r="J20" s="36">
        <v>1809599.9999999998</v>
      </c>
    </row>
    <row r="21" spans="2:10" s="13" customFormat="1" ht="18" customHeight="1">
      <c r="B21" s="52" t="s">
        <v>101</v>
      </c>
      <c r="C21" s="49">
        <v>1</v>
      </c>
      <c r="D21" s="36">
        <v>23056541.639999997</v>
      </c>
      <c r="E21" s="49">
        <v>1</v>
      </c>
      <c r="F21" s="36">
        <v>25362196</v>
      </c>
      <c r="G21" s="42">
        <v>1</v>
      </c>
      <c r="H21" s="36">
        <v>25362196</v>
      </c>
      <c r="I21" s="42"/>
      <c r="J21" s="36"/>
    </row>
    <row r="22" spans="2:10" s="13" customFormat="1" ht="18" customHeight="1">
      <c r="B22" s="52" t="s">
        <v>102</v>
      </c>
      <c r="C22" s="49">
        <v>9</v>
      </c>
      <c r="D22" s="36">
        <v>18714396.384</v>
      </c>
      <c r="E22" s="49">
        <v>11</v>
      </c>
      <c r="F22" s="36">
        <v>42203597</v>
      </c>
      <c r="G22" s="42">
        <v>9</v>
      </c>
      <c r="H22" s="36">
        <v>20627597</v>
      </c>
      <c r="I22" s="42">
        <v>2</v>
      </c>
      <c r="J22" s="36">
        <v>21576000</v>
      </c>
    </row>
    <row r="23" spans="2:10" s="13" customFormat="1" ht="18" customHeight="1">
      <c r="B23" s="52" t="s">
        <v>97</v>
      </c>
      <c r="C23" s="49">
        <v>10</v>
      </c>
      <c r="D23" s="36">
        <v>8159977.2191999992</v>
      </c>
      <c r="E23" s="49">
        <v>11</v>
      </c>
      <c r="F23" s="36">
        <v>9950378</v>
      </c>
      <c r="G23" s="42">
        <v>11</v>
      </c>
      <c r="H23" s="36">
        <v>9950378</v>
      </c>
      <c r="I23" s="42"/>
      <c r="J23" s="36"/>
    </row>
    <row r="24" spans="2:10" s="13" customFormat="1" ht="18" customHeight="1">
      <c r="B24" s="52" t="s">
        <v>98</v>
      </c>
      <c r="C24" s="49">
        <v>5</v>
      </c>
      <c r="D24" s="36">
        <v>611115.84</v>
      </c>
      <c r="E24" s="49">
        <v>5</v>
      </c>
      <c r="F24" s="36">
        <v>675710</v>
      </c>
      <c r="G24" s="42">
        <v>5</v>
      </c>
      <c r="H24" s="36">
        <v>665270</v>
      </c>
      <c r="I24" s="42"/>
      <c r="J24" s="36"/>
    </row>
    <row r="25" spans="2:10" s="13" customFormat="1" ht="18" customHeight="1">
      <c r="B25" s="52" t="s">
        <v>99</v>
      </c>
      <c r="C25" s="49">
        <v>3</v>
      </c>
      <c r="D25" s="36">
        <v>18664982.227199998</v>
      </c>
      <c r="E25" s="49">
        <v>4</v>
      </c>
      <c r="F25" s="36">
        <v>28779938</v>
      </c>
      <c r="G25" s="42">
        <v>4</v>
      </c>
      <c r="H25" s="36">
        <v>28746404.199999999</v>
      </c>
      <c r="I25" s="42"/>
      <c r="J25" s="36"/>
    </row>
    <row r="26" spans="2:10" s="13" customFormat="1" ht="18" customHeight="1">
      <c r="B26" s="52" t="s">
        <v>100</v>
      </c>
      <c r="C26" s="49">
        <v>31</v>
      </c>
      <c r="D26" s="36">
        <v>34159576.991999999</v>
      </c>
      <c r="E26" s="49">
        <v>32</v>
      </c>
      <c r="F26" s="36">
        <v>50576766</v>
      </c>
      <c r="G26" s="42">
        <v>31</v>
      </c>
      <c r="H26" s="36">
        <v>37318423.671999998</v>
      </c>
      <c r="I26" s="42">
        <v>1</v>
      </c>
      <c r="J26" s="36">
        <v>13224000</v>
      </c>
    </row>
    <row r="27" spans="2:10" s="13" customFormat="1" ht="18" customHeight="1">
      <c r="B27" s="52" t="s">
        <v>103</v>
      </c>
      <c r="C27" s="49">
        <v>7</v>
      </c>
      <c r="D27" s="36">
        <v>4809848.1743999999</v>
      </c>
      <c r="E27" s="49">
        <v>10</v>
      </c>
      <c r="F27" s="36">
        <v>8923212</v>
      </c>
      <c r="G27" s="42">
        <v>7</v>
      </c>
      <c r="H27" s="36">
        <v>5129292</v>
      </c>
      <c r="I27" s="42">
        <v>3</v>
      </c>
      <c r="J27" s="36">
        <v>3793920</v>
      </c>
    </row>
    <row r="28" spans="2:10" s="13" customFormat="1" ht="18" customHeight="1">
      <c r="B28" s="52" t="s">
        <v>104</v>
      </c>
      <c r="C28" s="49">
        <v>2</v>
      </c>
      <c r="D28" s="36">
        <v>238270.58879999997</v>
      </c>
      <c r="E28" s="49">
        <v>2</v>
      </c>
      <c r="F28" s="36">
        <v>262098</v>
      </c>
      <c r="G28" s="42">
        <v>2</v>
      </c>
      <c r="H28" s="36">
        <v>262098</v>
      </c>
      <c r="I28" s="42"/>
      <c r="J28" s="36"/>
    </row>
    <row r="29" spans="2:10" s="13" customFormat="1" ht="18" customHeight="1">
      <c r="B29" s="52" t="s">
        <v>105</v>
      </c>
      <c r="C29" s="49">
        <v>2</v>
      </c>
      <c r="D29" s="36">
        <v>1065599.9424000001</v>
      </c>
      <c r="E29" s="49">
        <v>2</v>
      </c>
      <c r="F29" s="36">
        <v>1210440</v>
      </c>
      <c r="G29" s="42">
        <v>2</v>
      </c>
      <c r="H29" s="36">
        <v>1210440</v>
      </c>
      <c r="I29" s="42"/>
      <c r="J29" s="36"/>
    </row>
    <row r="30" spans="2:10" s="13" customFormat="1" ht="18" customHeight="1">
      <c r="B30" s="52" t="s">
        <v>96</v>
      </c>
      <c r="C30" s="49">
        <v>7</v>
      </c>
      <c r="D30" s="36">
        <v>140653168</v>
      </c>
      <c r="E30" s="49">
        <v>9</v>
      </c>
      <c r="F30" s="36">
        <v>202374254.33759999</v>
      </c>
      <c r="G30" s="42">
        <v>8</v>
      </c>
      <c r="H30" s="36">
        <v>178927518.25439999</v>
      </c>
      <c r="I30" s="42">
        <v>1</v>
      </c>
      <c r="J30" s="36">
        <v>23446736.083199997</v>
      </c>
    </row>
    <row r="31" spans="2:10" s="13" customFormat="1" ht="18" customHeight="1">
      <c r="B31" s="52" t="s">
        <v>122</v>
      </c>
      <c r="C31" s="49">
        <v>1</v>
      </c>
      <c r="D31" s="36">
        <v>2254250.1792000001</v>
      </c>
      <c r="E31" s="49">
        <v>1</v>
      </c>
      <c r="F31" s="36">
        <v>2479676</v>
      </c>
      <c r="G31" s="42">
        <v>1</v>
      </c>
      <c r="H31" s="36">
        <v>2479676</v>
      </c>
      <c r="I31" s="42"/>
      <c r="J31" s="36"/>
    </row>
    <row r="32" spans="2:10" s="13" customFormat="1" ht="18" customHeight="1">
      <c r="B32" s="52" t="s">
        <v>106</v>
      </c>
      <c r="C32" s="49">
        <v>4</v>
      </c>
      <c r="D32" s="36">
        <v>2724237.5423999997</v>
      </c>
      <c r="E32" s="49">
        <v>5</v>
      </c>
      <c r="F32" s="36">
        <v>7021767</v>
      </c>
      <c r="G32" s="42">
        <v>5</v>
      </c>
      <c r="H32" s="36">
        <v>7021767</v>
      </c>
      <c r="I32" s="42"/>
      <c r="J32" s="36"/>
    </row>
    <row r="33" spans="2:10" s="13" customFormat="1" ht="18" customHeight="1">
      <c r="B33" s="52" t="s">
        <v>107</v>
      </c>
      <c r="C33" s="49">
        <v>17</v>
      </c>
      <c r="D33" s="36">
        <v>14246461.468799999</v>
      </c>
      <c r="E33" s="49">
        <v>20</v>
      </c>
      <c r="F33" s="36">
        <v>22541492</v>
      </c>
      <c r="G33" s="42">
        <v>17</v>
      </c>
      <c r="H33" s="36">
        <v>15532244</v>
      </c>
      <c r="I33" s="42">
        <v>3</v>
      </c>
      <c r="J33" s="36">
        <v>6792960</v>
      </c>
    </row>
    <row r="34" spans="2:10" s="13" customFormat="1" ht="18" customHeight="1">
      <c r="B34" s="52" t="s">
        <v>108</v>
      </c>
      <c r="C34" s="49">
        <v>9</v>
      </c>
      <c r="D34" s="36">
        <v>4308348.1584000001</v>
      </c>
      <c r="E34" s="49">
        <v>14</v>
      </c>
      <c r="F34" s="36">
        <v>7790520</v>
      </c>
      <c r="G34" s="42">
        <v>9</v>
      </c>
      <c r="H34" s="36">
        <v>4617882.0976</v>
      </c>
      <c r="I34" s="42">
        <v>5</v>
      </c>
      <c r="J34" s="36">
        <v>2992800</v>
      </c>
    </row>
    <row r="35" spans="2:10" s="13" customFormat="1" ht="18" customHeight="1">
      <c r="B35" s="52" t="s">
        <v>109</v>
      </c>
      <c r="C35" s="49">
        <v>6</v>
      </c>
      <c r="D35" s="36">
        <v>7961072.390399999</v>
      </c>
      <c r="E35" s="49">
        <v>6</v>
      </c>
      <c r="F35" s="36">
        <v>8007920</v>
      </c>
      <c r="G35" s="42">
        <v>6</v>
      </c>
      <c r="H35" s="36">
        <v>7961073.4495999999</v>
      </c>
      <c r="I35" s="42"/>
      <c r="J35" s="36"/>
    </row>
    <row r="36" spans="2:10" s="13" customFormat="1" ht="18" customHeight="1">
      <c r="B36" s="52" t="s">
        <v>110</v>
      </c>
      <c r="C36" s="49">
        <v>4</v>
      </c>
      <c r="D36" s="36">
        <v>7469033.5199999996</v>
      </c>
      <c r="E36" s="49">
        <v>4</v>
      </c>
      <c r="F36" s="36">
        <v>8348178</v>
      </c>
      <c r="G36" s="42">
        <v>4</v>
      </c>
      <c r="H36" s="36">
        <v>8348178</v>
      </c>
      <c r="I36" s="42"/>
      <c r="J36" s="36"/>
    </row>
    <row r="37" spans="2:10" s="13" customFormat="1" ht="18" customHeight="1">
      <c r="B37" s="52" t="s">
        <v>111</v>
      </c>
      <c r="C37" s="49">
        <v>4</v>
      </c>
      <c r="D37" s="36">
        <v>803089.90079999994</v>
      </c>
      <c r="E37" s="49">
        <v>5</v>
      </c>
      <c r="F37" s="36">
        <v>9892424</v>
      </c>
      <c r="G37" s="42">
        <v>4</v>
      </c>
      <c r="H37" s="36">
        <v>844424</v>
      </c>
      <c r="I37" s="42">
        <v>1</v>
      </c>
      <c r="J37" s="36">
        <v>9048000</v>
      </c>
    </row>
    <row r="38" spans="2:10" s="13" customFormat="1" ht="18" customHeight="1">
      <c r="B38" s="52" t="s">
        <v>112</v>
      </c>
      <c r="C38" s="49">
        <v>14</v>
      </c>
      <c r="D38" s="36">
        <v>13218078.571199998</v>
      </c>
      <c r="E38" s="49">
        <v>14</v>
      </c>
      <c r="F38" s="36">
        <v>14334950</v>
      </c>
      <c r="G38" s="42">
        <v>14</v>
      </c>
      <c r="H38" s="36">
        <v>14073950</v>
      </c>
      <c r="I38" s="42"/>
      <c r="J38" s="36"/>
    </row>
    <row r="39" spans="2:10" s="13" customFormat="1" ht="18" customHeight="1">
      <c r="B39" s="52" t="s">
        <v>113</v>
      </c>
      <c r="C39" s="49">
        <v>17</v>
      </c>
      <c r="D39" s="36">
        <v>16352575.391999999</v>
      </c>
      <c r="E39" s="49">
        <v>17</v>
      </c>
      <c r="F39" s="36">
        <v>18061666</v>
      </c>
      <c r="G39" s="42">
        <v>17</v>
      </c>
      <c r="H39" s="36">
        <v>16923562.252800003</v>
      </c>
      <c r="I39" s="42"/>
      <c r="J39" s="36"/>
    </row>
    <row r="40" spans="2:10" s="13" customFormat="1" ht="18" customHeight="1">
      <c r="B40" s="52" t="s">
        <v>123</v>
      </c>
      <c r="C40" s="50">
        <v>3</v>
      </c>
      <c r="D40" s="14">
        <v>94228622.870399997</v>
      </c>
      <c r="E40" s="50">
        <v>3</v>
      </c>
      <c r="F40" s="14">
        <v>95908802</v>
      </c>
      <c r="G40" s="43">
        <v>3</v>
      </c>
      <c r="H40" s="14">
        <v>95908802</v>
      </c>
      <c r="I40" s="43"/>
      <c r="J40" s="14"/>
    </row>
    <row r="41" spans="2:10" s="13" customFormat="1" ht="18" customHeight="1">
      <c r="B41" s="52" t="s">
        <v>114</v>
      </c>
      <c r="C41" s="49">
        <v>1</v>
      </c>
      <c r="D41" s="36">
        <v>180000</v>
      </c>
      <c r="E41" s="49">
        <v>1</v>
      </c>
      <c r="F41" s="36">
        <v>198000</v>
      </c>
      <c r="G41" s="42">
        <v>1</v>
      </c>
      <c r="H41" s="36">
        <v>198000</v>
      </c>
      <c r="I41" s="42"/>
      <c r="J41" s="36"/>
    </row>
    <row r="42" spans="2:10" s="13" customFormat="1" ht="18" customHeight="1">
      <c r="B42" s="52" t="s">
        <v>115</v>
      </c>
      <c r="C42" s="49">
        <v>10</v>
      </c>
      <c r="D42" s="36">
        <v>4635441.84</v>
      </c>
      <c r="E42" s="49">
        <v>12</v>
      </c>
      <c r="F42" s="36">
        <v>5556871</v>
      </c>
      <c r="G42" s="42">
        <v>10</v>
      </c>
      <c r="H42" s="36">
        <v>4933791.4768000003</v>
      </c>
      <c r="I42" s="42">
        <v>2</v>
      </c>
      <c r="J42" s="36">
        <v>612480</v>
      </c>
    </row>
    <row r="43" spans="2:10" s="13" customFormat="1" ht="18" customHeight="1">
      <c r="B43" s="52" t="s">
        <v>116</v>
      </c>
      <c r="C43" s="49">
        <v>2</v>
      </c>
      <c r="D43" s="36">
        <v>2311805.7599999998</v>
      </c>
      <c r="E43" s="49">
        <v>2</v>
      </c>
      <c r="F43" s="36">
        <v>2658577</v>
      </c>
      <c r="G43" s="42">
        <v>2</v>
      </c>
      <c r="H43" s="36">
        <v>2400545.7599999998</v>
      </c>
      <c r="I43" s="42"/>
      <c r="J43" s="36"/>
    </row>
    <row r="44" spans="2:10" s="13" customFormat="1" ht="18" customHeight="1">
      <c r="B44" s="52" t="s">
        <v>117</v>
      </c>
      <c r="C44" s="49">
        <v>11</v>
      </c>
      <c r="D44" s="36">
        <v>12509642.303999998</v>
      </c>
      <c r="E44" s="49">
        <v>11</v>
      </c>
      <c r="F44" s="36">
        <v>13988869</v>
      </c>
      <c r="G44" s="42">
        <v>11</v>
      </c>
      <c r="H44" s="36">
        <v>12844019.0288</v>
      </c>
      <c r="I44" s="42"/>
      <c r="J44" s="36"/>
    </row>
    <row r="45" spans="2:10" s="13" customFormat="1" ht="18" customHeight="1">
      <c r="B45" s="52" t="s">
        <v>118</v>
      </c>
      <c r="C45" s="49">
        <v>10</v>
      </c>
      <c r="D45" s="36">
        <v>9634712.8607999999</v>
      </c>
      <c r="E45" s="49">
        <v>12</v>
      </c>
      <c r="F45" s="36">
        <v>15550304</v>
      </c>
      <c r="G45" s="42">
        <v>11</v>
      </c>
      <c r="H45" s="36">
        <v>11805824</v>
      </c>
      <c r="I45" s="42">
        <v>1</v>
      </c>
      <c r="J45" s="36">
        <v>3744480</v>
      </c>
    </row>
    <row r="46" spans="2:10" s="13" customFormat="1" ht="18" customHeight="1">
      <c r="B46" s="52" t="s">
        <v>124</v>
      </c>
      <c r="C46" s="49"/>
      <c r="D46" s="36"/>
      <c r="E46" s="49">
        <v>1</v>
      </c>
      <c r="F46" s="36">
        <v>306000</v>
      </c>
      <c r="G46" s="42">
        <v>1</v>
      </c>
      <c r="H46" s="36">
        <v>306000</v>
      </c>
      <c r="I46" s="42"/>
      <c r="J46" s="36"/>
    </row>
    <row r="47" spans="2:10" s="13" customFormat="1" ht="18" customHeight="1">
      <c r="B47" s="52" t="s">
        <v>119</v>
      </c>
      <c r="C47" s="49">
        <v>9</v>
      </c>
      <c r="D47" s="36">
        <v>3364620.3359999997</v>
      </c>
      <c r="E47" s="49">
        <v>11</v>
      </c>
      <c r="F47" s="36">
        <v>4221933</v>
      </c>
      <c r="G47" s="42">
        <v>10</v>
      </c>
      <c r="H47" s="36">
        <v>4054893</v>
      </c>
      <c r="I47" s="42">
        <v>1</v>
      </c>
      <c r="J47" s="36">
        <v>167040</v>
      </c>
    </row>
    <row r="48" spans="2:10" s="13" customFormat="1" ht="18" customHeight="1">
      <c r="B48" s="46" t="s">
        <v>68</v>
      </c>
      <c r="C48" s="51">
        <f t="shared" ref="C48:J48" si="0">SUM(C12:C47)</f>
        <v>261</v>
      </c>
      <c r="D48" s="48">
        <f t="shared" si="0"/>
        <v>525611498.73760009</v>
      </c>
      <c r="E48" s="53">
        <f t="shared" si="0"/>
        <v>293</v>
      </c>
      <c r="F48" s="48">
        <f t="shared" si="0"/>
        <v>712710025.33759999</v>
      </c>
      <c r="G48" s="47">
        <f>SUM(G12:G47)</f>
        <v>270</v>
      </c>
      <c r="H48" s="48">
        <f t="shared" si="0"/>
        <v>616488821.27039993</v>
      </c>
      <c r="I48" s="47">
        <f t="shared" si="0"/>
        <v>23</v>
      </c>
      <c r="J48" s="48">
        <f t="shared" si="0"/>
        <v>95764016.083199993</v>
      </c>
    </row>
    <row r="49" spans="2:5" s="13" customFormat="1" ht="18" customHeight="1">
      <c r="B49" s="15"/>
      <c r="C49" s="15"/>
      <c r="D49" s="15"/>
      <c r="E49" s="41"/>
    </row>
    <row r="50" spans="2:5" s="13" customFormat="1" ht="18" customHeight="1">
      <c r="B50" s="15"/>
      <c r="C50" s="15"/>
      <c r="D50" s="15"/>
      <c r="E50" s="41"/>
    </row>
    <row r="51" spans="2:5" s="13" customFormat="1" ht="18" customHeight="1">
      <c r="B51" s="15"/>
      <c r="C51" s="15"/>
      <c r="D51" s="15"/>
      <c r="E51" s="41"/>
    </row>
    <row r="52" spans="2:5" s="13" customFormat="1" ht="18" customHeight="1">
      <c r="B52" s="15"/>
      <c r="C52" s="15"/>
      <c r="D52" s="15"/>
      <c r="E52" s="41"/>
    </row>
    <row r="53" spans="2:5" s="13" customFormat="1" ht="18" customHeight="1">
      <c r="B53" s="15"/>
      <c r="C53" s="15"/>
      <c r="D53" s="15"/>
      <c r="E53" s="41"/>
    </row>
    <row r="54" spans="2:5" s="13" customFormat="1" ht="18" customHeight="1">
      <c r="B54" s="15"/>
      <c r="C54" s="15"/>
      <c r="D54" s="15"/>
      <c r="E54" s="41"/>
    </row>
    <row r="55" spans="2:5" s="13" customFormat="1" ht="18" customHeight="1">
      <c r="B55" s="15"/>
      <c r="C55" s="15"/>
      <c r="D55" s="15"/>
      <c r="E55" s="41"/>
    </row>
    <row r="56" spans="2:5" s="13" customFormat="1" ht="18" customHeight="1">
      <c r="B56" s="15"/>
      <c r="C56" s="15"/>
      <c r="D56" s="15"/>
      <c r="E56" s="41"/>
    </row>
  </sheetData>
  <mergeCells count="12">
    <mergeCell ref="I10:J10"/>
    <mergeCell ref="B2:J2"/>
    <mergeCell ref="B3:J3"/>
    <mergeCell ref="B4:J4"/>
    <mergeCell ref="B5:J5"/>
    <mergeCell ref="B6:J6"/>
    <mergeCell ref="B8:J8"/>
    <mergeCell ref="B9:E9"/>
    <mergeCell ref="B10:B11"/>
    <mergeCell ref="C10:D10"/>
    <mergeCell ref="E10:F10"/>
    <mergeCell ref="G10:H10"/>
  </mergeCells>
  <printOptions horizontalCentered="1"/>
  <pageMargins left="0.59055118110236227" right="0.59055118110236227" top="0.74803149606299213" bottom="0.74803149606299213" header="0.31496062992125984" footer="0.31496062992125984"/>
  <pageSetup scale="6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4" workbookViewId="0">
      <selection activeCell="D35" sqref="D35"/>
    </sheetView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Anteproyecto Ingresos 2027</vt:lpstr>
      <vt:lpstr>Nuevos_Incluidos</vt:lpstr>
      <vt:lpstr>Sustituciones_Incluidos</vt:lpstr>
      <vt:lpstr>Ren con Incremento</vt:lpstr>
      <vt:lpstr>Nuevos_No_Considerados</vt:lpstr>
      <vt:lpstr>Sustituciones_No_Considerados</vt:lpstr>
      <vt:lpstr>Renvcon Increm_No_Consideradas</vt:lpstr>
      <vt:lpstr>Calendario_2027</vt:lpstr>
      <vt:lpstr>Antepy Ingresos 2027 OOAD</vt:lpstr>
      <vt:lpstr>Hoja2</vt:lpstr>
      <vt:lpstr>Hoja3</vt:lpstr>
      <vt:lpstr>'Anteproyecto Ingresos 2027'!Área_de_impresión</vt:lpstr>
      <vt:lpstr>'Antepy Ingresos 2027 OOAD'!Área_de_impresión</vt:lpstr>
      <vt:lpstr>Calendario_2027!Área_de_impresión</vt:lpstr>
      <vt:lpstr>Nuevos_Incluidos!Área_de_impresión</vt:lpstr>
      <vt:lpstr>Nuevos_No_Considerados!Área_de_impresión</vt:lpstr>
      <vt:lpstr>'Ren con Incremento'!Área_de_impresión</vt:lpstr>
      <vt:lpstr>'Renvcon Increm_No_Consideradas'!Área_de_impresión</vt:lpstr>
      <vt:lpstr>Sustituciones_Incluidos!Área_de_impresión</vt:lpstr>
      <vt:lpstr>Sustituciones_No_Considerados!Área_de_impresión</vt:lpstr>
      <vt:lpstr>'Renvcon Increm_No_Consideradas'!Títulos_a_imprimir</vt:lpstr>
      <vt:lpstr>Sustituciones_No_Considerados!Títulos_a_imprimir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Enrique Gómez Parra</dc:creator>
  <cp:lastModifiedBy>Guillermo Enrique Gomez Parra</cp:lastModifiedBy>
  <cp:lastPrinted>2026-09-21T19:51:12Z</cp:lastPrinted>
  <dcterms:created xsi:type="dcterms:W3CDTF">2011-06-01T22:46:28Z</dcterms:created>
  <dcterms:modified xsi:type="dcterms:W3CDTF">2026-09-24T00:31:59Z</dcterms:modified>
</cp:coreProperties>
</file>