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7468918A-D251-4324-9415-2C4D1FE50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Hoja2" sheetId="2" r:id="rId10"/>
    <sheet name="Hoja3" sheetId="3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4" hidden="1">Nuevos_No_Considerados!$B$12:$I$34</definedName>
    <definedName name="ANUAL">#REF!</definedName>
    <definedName name="_xlnm.Print_Area" localSheetId="0">'Anteproyecto Ingresos 2027'!$B$1:$J$25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Nuevos_Incluidos!$B$2:$L$24</definedName>
    <definedName name="_xlnm.Print_Area" localSheetId="4">Nuevos_No_Considerados!$B$3:$I$35</definedName>
    <definedName name="_xlnm.Print_Area" localSheetId="3">'Ren con Incremento'!$B$2:$L$15</definedName>
    <definedName name="_xlnm.Print_Area" localSheetId="6">'Renvcon Increm_No_Consideradas'!$B$3:$I$171</definedName>
    <definedName name="_xlnm.Print_Area" localSheetId="2">Sustituciones_Incluidos!$B$3:$K$25</definedName>
    <definedName name="_xlnm.Print_Area" localSheetId="5">Sustituciones_No_Considerados!$B$3:$I$50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7" l="1"/>
  <c r="J24" i="13"/>
  <c r="J13" i="7"/>
  <c r="J23" i="13"/>
  <c r="J22" i="13"/>
  <c r="J21" i="13"/>
  <c r="J20" i="13"/>
  <c r="J19" i="13"/>
  <c r="K18" i="12"/>
  <c r="K14" i="12"/>
  <c r="G18" i="12"/>
  <c r="I18" i="12" s="1"/>
  <c r="G14" i="12"/>
  <c r="I14" i="12" s="1"/>
  <c r="H13" i="7"/>
  <c r="K13" i="14"/>
  <c r="G13" i="14"/>
  <c r="I13" i="14" s="1"/>
  <c r="F13" i="14"/>
  <c r="K14" i="14" l="1"/>
  <c r="I14" i="14"/>
  <c r="G14" i="14"/>
  <c r="F14" i="14"/>
  <c r="K22" i="12"/>
  <c r="K21" i="12"/>
  <c r="K15" i="12"/>
  <c r="K24" i="12" l="1"/>
  <c r="D24" i="7"/>
  <c r="C24" i="7"/>
  <c r="H14" i="7" l="1"/>
  <c r="G24" i="13"/>
  <c r="F24" i="13"/>
  <c r="I24" i="12"/>
  <c r="G24" i="12"/>
  <c r="F24" i="12"/>
  <c r="I170" i="11"/>
  <c r="G170" i="11"/>
  <c r="F170" i="11"/>
  <c r="I49" i="10"/>
  <c r="G49" i="10"/>
  <c r="F49" i="10"/>
  <c r="I34" i="9"/>
  <c r="G34" i="9"/>
  <c r="F34" i="9"/>
  <c r="H12" i="7" l="1"/>
  <c r="I14" i="7" l="1"/>
  <c r="J15" i="7"/>
  <c r="J48" i="8" l="1"/>
  <c r="I48" i="8"/>
  <c r="H48" i="8"/>
  <c r="G48" i="8"/>
  <c r="F48" i="8"/>
  <c r="E48" i="8"/>
  <c r="D48" i="8"/>
  <c r="C48" i="8"/>
  <c r="D17" i="7"/>
  <c r="C17" i="7"/>
  <c r="H17" i="7"/>
  <c r="I17" i="7"/>
  <c r="G17" i="7"/>
  <c r="F17" i="7"/>
  <c r="E17" i="7"/>
  <c r="C26" i="7" l="1"/>
  <c r="J17" i="7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</calcChain>
</file>

<file path=xl/sharedStrings.xml><?xml version="1.0" encoding="utf-8"?>
<sst xmlns="http://schemas.openxmlformats.org/spreadsheetml/2006/main" count="1349" uniqueCount="533">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</sst>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0" fontId="20" fillId="0" borderId="1" xfId="5" applyFont="1" applyBorder="1" applyAlignment="1">
      <alignment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16" fillId="0" borderId="25" xfId="5" applyBorder="1" applyAlignment="1">
      <alignment horizontal="center" vertical="center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" fontId="21" fillId="0" borderId="27" xfId="5" applyNumberFormat="1" applyFont="1" applyBorder="1" applyAlignment="1">
      <alignment horizontal="center" vertical="center" wrapText="1"/>
    </xf>
    <xf numFmtId="3" fontId="21" fillId="0" borderId="27" xfId="5" applyNumberFormat="1" applyFont="1" applyBorder="1" applyAlignment="1">
      <alignment horizontal="center" vertical="center" wrapText="1"/>
    </xf>
    <xf numFmtId="43" fontId="0" fillId="0" borderId="0" xfId="4" applyFont="1"/>
    <xf numFmtId="44" fontId="0" fillId="0" borderId="0" xfId="0" applyNumberFormat="1"/>
    <xf numFmtId="169" fontId="21" fillId="0" borderId="1" xfId="8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vertical="center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11201" y="56442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55023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1042520</xdr:colOff>
      <xdr:row>2</xdr:row>
      <xdr:rowOff>49625</xdr:rowOff>
    </xdr:from>
    <xdr:to>
      <xdr:col>10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4941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6"/>
  <sheetViews>
    <sheetView tabSelected="1" workbookViewId="0">
      <selection activeCell="C10" sqref="C10:D10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17.28515625" style="15" customWidth="1"/>
    <col min="13" max="16384" width="11.5703125" style="15"/>
  </cols>
  <sheetData>
    <row r="2" spans="2:13">
      <c r="B2" s="129" t="s">
        <v>3</v>
      </c>
      <c r="C2" s="129"/>
      <c r="D2" s="129"/>
      <c r="E2" s="129"/>
      <c r="F2" s="129"/>
      <c r="G2" s="129"/>
      <c r="H2" s="129"/>
      <c r="I2" s="129"/>
      <c r="J2" s="129"/>
    </row>
    <row r="3" spans="2:13">
      <c r="B3" s="129" t="s">
        <v>0</v>
      </c>
      <c r="C3" s="129"/>
      <c r="D3" s="129"/>
      <c r="E3" s="129"/>
      <c r="F3" s="129"/>
      <c r="G3" s="129"/>
      <c r="H3" s="129"/>
      <c r="I3" s="129"/>
      <c r="J3" s="129"/>
    </row>
    <row r="4" spans="2:13">
      <c r="B4" s="129" t="s">
        <v>4</v>
      </c>
      <c r="C4" s="129"/>
      <c r="D4" s="129"/>
      <c r="E4" s="129"/>
      <c r="F4" s="129"/>
      <c r="G4" s="129"/>
      <c r="H4" s="129"/>
      <c r="I4" s="129"/>
      <c r="J4" s="129"/>
    </row>
    <row r="5" spans="2:13">
      <c r="B5" s="129" t="s">
        <v>1</v>
      </c>
      <c r="C5" s="129"/>
      <c r="D5" s="129"/>
      <c r="E5" s="129"/>
      <c r="F5" s="129"/>
      <c r="G5" s="129"/>
      <c r="H5" s="129"/>
      <c r="I5" s="129"/>
      <c r="J5" s="129"/>
    </row>
    <row r="6" spans="2:13">
      <c r="B6" s="129" t="s">
        <v>70</v>
      </c>
      <c r="C6" s="129"/>
      <c r="D6" s="129"/>
      <c r="E6" s="129"/>
      <c r="F6" s="129"/>
      <c r="G6" s="129"/>
      <c r="H6" s="129"/>
      <c r="I6" s="129"/>
      <c r="J6" s="129"/>
    </row>
    <row r="7" spans="2:13">
      <c r="B7" s="16"/>
      <c r="C7" s="16"/>
      <c r="D7" s="16"/>
    </row>
    <row r="8" spans="2:13" ht="15.75">
      <c r="B8" s="128" t="s">
        <v>125</v>
      </c>
      <c r="C8" s="128"/>
      <c r="D8" s="128"/>
      <c r="E8" s="128"/>
      <c r="F8" s="128"/>
      <c r="G8" s="128"/>
      <c r="H8" s="128"/>
      <c r="I8" s="128"/>
      <c r="J8" s="128"/>
    </row>
    <row r="9" spans="2:13" ht="15.75">
      <c r="B9" s="128"/>
      <c r="C9" s="128"/>
      <c r="D9" s="128"/>
      <c r="E9" s="128"/>
      <c r="J9" s="41" t="s">
        <v>84</v>
      </c>
    </row>
    <row r="10" spans="2:13" ht="18" customHeight="1">
      <c r="B10" s="130" t="s">
        <v>77</v>
      </c>
      <c r="C10" s="132" t="s">
        <v>531</v>
      </c>
      <c r="D10" s="133"/>
      <c r="E10" s="132" t="s">
        <v>75</v>
      </c>
      <c r="F10" s="133"/>
      <c r="G10" s="132" t="s">
        <v>83</v>
      </c>
      <c r="H10" s="133"/>
      <c r="I10" s="132" t="s">
        <v>86</v>
      </c>
      <c r="J10" s="133"/>
    </row>
    <row r="11" spans="2:13" ht="30">
      <c r="B11" s="131"/>
      <c r="C11" s="44" t="s">
        <v>532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3" s="13" customFormat="1" ht="18" customHeight="1">
      <c r="B12" s="40" t="s">
        <v>78</v>
      </c>
      <c r="C12" s="42">
        <v>233</v>
      </c>
      <c r="D12" s="36">
        <v>363419796.63999999</v>
      </c>
      <c r="E12" s="42">
        <v>50</v>
      </c>
      <c r="F12" s="36">
        <v>194144539</v>
      </c>
      <c r="G12" s="42">
        <f>49+36+157</f>
        <v>242</v>
      </c>
      <c r="H12" s="36">
        <f>+F12+28274852+292090124.84</f>
        <v>514509515.83999997</v>
      </c>
      <c r="I12" s="42">
        <v>0</v>
      </c>
      <c r="J12" s="36">
        <v>0</v>
      </c>
    </row>
    <row r="13" spans="2:13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43">
        <v>1</v>
      </c>
      <c r="H13" s="14">
        <f>+'Ren con Incremento'!K13</f>
        <v>991622.1163199991</v>
      </c>
      <c r="I13" s="43">
        <v>157</v>
      </c>
      <c r="J13" s="14">
        <f>+F13-292090124.84-991622.12</f>
        <v>28217434.040000025</v>
      </c>
    </row>
    <row r="14" spans="2:13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42">
        <v>11</v>
      </c>
      <c r="H14" s="36">
        <f>+Sustituciones_Incluidos!J24</f>
        <v>14869345</v>
      </c>
      <c r="I14" s="42">
        <f>+E14-G14</f>
        <v>36</v>
      </c>
      <c r="J14" s="36">
        <v>4241241.9840000048</v>
      </c>
    </row>
    <row r="15" spans="2:13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42">
        <v>11</v>
      </c>
      <c r="H15" s="36">
        <v>53769246.2544</v>
      </c>
      <c r="I15" s="42">
        <v>21</v>
      </c>
      <c r="J15" s="36">
        <f>+F15-H15</f>
        <v>97687796.083199993</v>
      </c>
      <c r="L15" s="54"/>
      <c r="M15" s="54"/>
    </row>
    <row r="16" spans="2:13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42">
        <v>7</v>
      </c>
      <c r="H16" s="36">
        <v>752193</v>
      </c>
      <c r="I16" s="42"/>
      <c r="J16" s="36"/>
    </row>
    <row r="17" spans="2:11" s="13" customFormat="1" ht="18" customHeight="1">
      <c r="B17" s="46" t="s">
        <v>68</v>
      </c>
      <c r="C17" s="47">
        <f t="shared" ref="C17:J17" si="0">SUM(C12:C16)</f>
        <v>271</v>
      </c>
      <c r="D17" s="48">
        <f t="shared" si="0"/>
        <v>514800744.56999999</v>
      </c>
      <c r="E17" s="47">
        <f t="shared" si="0"/>
        <v>293</v>
      </c>
      <c r="F17" s="48">
        <f t="shared" si="0"/>
        <v>712710025.33759999</v>
      </c>
      <c r="G17" s="47">
        <f t="shared" si="0"/>
        <v>272</v>
      </c>
      <c r="H17" s="48">
        <f t="shared" si="0"/>
        <v>584891922.21071994</v>
      </c>
      <c r="I17" s="47">
        <f t="shared" si="0"/>
        <v>214</v>
      </c>
      <c r="J17" s="48">
        <f t="shared" si="0"/>
        <v>130146472.10720003</v>
      </c>
    </row>
    <row r="18" spans="2:11" ht="18" customHeight="1"/>
    <row r="19" spans="2:11" ht="18" customHeight="1"/>
    <row r="20" spans="2:11" ht="18" customHeight="1"/>
    <row r="21" spans="2:11" ht="30">
      <c r="B21" s="111" t="s">
        <v>521</v>
      </c>
      <c r="C21" s="111" t="s">
        <v>525</v>
      </c>
      <c r="D21" s="111" t="s">
        <v>510</v>
      </c>
      <c r="G21" s="109"/>
      <c r="H21" s="109"/>
      <c r="I21" s="109"/>
      <c r="J21" s="109"/>
      <c r="K21" s="109"/>
    </row>
    <row r="22" spans="2:11" ht="18" customHeight="1">
      <c r="B22" s="112" t="s">
        <v>88</v>
      </c>
      <c r="C22" s="36">
        <v>420773748.30000001</v>
      </c>
      <c r="D22" s="14">
        <v>77017040.700000003</v>
      </c>
      <c r="E22" s="118"/>
      <c r="F22" s="15"/>
    </row>
    <row r="23" spans="2:11" ht="18" customHeight="1">
      <c r="B23" s="112" t="s">
        <v>96</v>
      </c>
      <c r="C23" s="36">
        <v>164154868</v>
      </c>
      <c r="D23" s="14">
        <v>30046366</v>
      </c>
      <c r="E23" s="118"/>
      <c r="F23" s="15"/>
    </row>
    <row r="24" spans="2:11" ht="18" customHeight="1">
      <c r="B24" s="110" t="s">
        <v>68</v>
      </c>
      <c r="C24" s="113">
        <f>C22+C23</f>
        <v>584928616.29999995</v>
      </c>
      <c r="D24" s="114">
        <f>D22+D23</f>
        <v>107063406.7</v>
      </c>
      <c r="E24" s="15"/>
      <c r="F24" s="15"/>
    </row>
    <row r="26" spans="2:11" ht="15">
      <c r="B26" s="119" t="s">
        <v>524</v>
      </c>
      <c r="C26" s="120">
        <f>+C24-H17</f>
        <v>36694.08928000927</v>
      </c>
    </row>
  </sheetData>
  <mergeCells count="12">
    <mergeCell ref="B10:B11"/>
    <mergeCell ref="E10:F10"/>
    <mergeCell ref="G10:H10"/>
    <mergeCell ref="C10:D10"/>
    <mergeCell ref="I10:J10"/>
    <mergeCell ref="B9:E9"/>
    <mergeCell ref="B2:J2"/>
    <mergeCell ref="B3:J3"/>
    <mergeCell ref="B4:J4"/>
    <mergeCell ref="B5:J5"/>
    <mergeCell ref="B6:J6"/>
    <mergeCell ref="B8:J8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4"/>
  <sheetViews>
    <sheetView topLeftCell="A9" zoomScale="90" zoomScaleNormal="90" workbookViewId="0">
      <selection activeCell="L24" sqref="L2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29" t="s">
        <v>3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5">
      <c r="B4" s="129" t="s">
        <v>0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2:15">
      <c r="B5" s="129" t="s">
        <v>4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2:15">
      <c r="B6" s="129" t="s">
        <v>1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2:15">
      <c r="B7" s="129" t="s">
        <v>70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28" t="s">
        <v>125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2:15" ht="15.75">
      <c r="B10" s="128" t="s">
        <v>491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6" t="s">
        <v>94</v>
      </c>
      <c r="D13" s="86" t="s">
        <v>511</v>
      </c>
      <c r="E13" s="86" t="s">
        <v>512</v>
      </c>
      <c r="F13" s="84">
        <v>120000</v>
      </c>
      <c r="G13" s="84">
        <v>1670400</v>
      </c>
      <c r="H13" s="86" t="s">
        <v>137</v>
      </c>
      <c r="I13" s="84">
        <v>1670400</v>
      </c>
      <c r="J13" s="116">
        <v>12</v>
      </c>
      <c r="K13" s="84">
        <v>1670400</v>
      </c>
      <c r="L13" s="107" t="s">
        <v>514</v>
      </c>
      <c r="O13" s="115"/>
    </row>
    <row r="14" spans="2:15" ht="39.950000000000003" customHeight="1">
      <c r="B14" s="57">
        <v>2</v>
      </c>
      <c r="C14" s="86" t="s">
        <v>94</v>
      </c>
      <c r="D14" s="86" t="s">
        <v>135</v>
      </c>
      <c r="E14" s="86" t="s">
        <v>136</v>
      </c>
      <c r="F14" s="84">
        <v>17000</v>
      </c>
      <c r="G14" s="84">
        <f>+F14*12</f>
        <v>204000</v>
      </c>
      <c r="H14" s="86" t="s">
        <v>137</v>
      </c>
      <c r="I14" s="84">
        <f>+G14</f>
        <v>204000</v>
      </c>
      <c r="J14" s="116">
        <v>9</v>
      </c>
      <c r="K14" s="84">
        <f>+F14*9</f>
        <v>153000</v>
      </c>
      <c r="L14" s="107" t="s">
        <v>519</v>
      </c>
      <c r="O14" s="115"/>
    </row>
    <row r="15" spans="2:15" ht="39.950000000000003" customHeight="1">
      <c r="B15" s="57">
        <v>3</v>
      </c>
      <c r="C15" s="86" t="s">
        <v>95</v>
      </c>
      <c r="D15" s="86" t="s">
        <v>138</v>
      </c>
      <c r="E15" s="86" t="s">
        <v>483</v>
      </c>
      <c r="F15" s="84">
        <v>500000</v>
      </c>
      <c r="G15" s="84">
        <v>6959999.9999999991</v>
      </c>
      <c r="H15" s="86" t="s">
        <v>137</v>
      </c>
      <c r="I15" s="84">
        <v>6959999.9999999991</v>
      </c>
      <c r="J15" s="116">
        <v>9</v>
      </c>
      <c r="K15" s="84">
        <f>(F15*9)*1.16</f>
        <v>5220000</v>
      </c>
      <c r="L15" s="107" t="s">
        <v>514</v>
      </c>
      <c r="O15" s="115"/>
    </row>
    <row r="16" spans="2:15" ht="39.950000000000003" customHeight="1">
      <c r="B16" s="57">
        <v>4</v>
      </c>
      <c r="C16" s="86" t="s">
        <v>97</v>
      </c>
      <c r="D16" s="86" t="s">
        <v>513</v>
      </c>
      <c r="E16" s="86" t="s">
        <v>153</v>
      </c>
      <c r="F16" s="84">
        <v>70000</v>
      </c>
      <c r="G16" s="84">
        <v>974400</v>
      </c>
      <c r="H16" s="86" t="s">
        <v>137</v>
      </c>
      <c r="I16" s="84">
        <v>974400</v>
      </c>
      <c r="J16" s="116">
        <v>12</v>
      </c>
      <c r="K16" s="84">
        <v>974400</v>
      </c>
      <c r="L16" s="107" t="s">
        <v>514</v>
      </c>
      <c r="O16" s="115"/>
    </row>
    <row r="17" spans="2:15" ht="39.950000000000003" customHeight="1">
      <c r="B17" s="57">
        <v>5</v>
      </c>
      <c r="C17" s="86" t="s">
        <v>99</v>
      </c>
      <c r="D17" s="86" t="s">
        <v>484</v>
      </c>
      <c r="E17" s="86" t="s">
        <v>485</v>
      </c>
      <c r="F17" s="84">
        <v>724240</v>
      </c>
      <c r="G17" s="84">
        <v>10081421</v>
      </c>
      <c r="H17" s="86" t="s">
        <v>137</v>
      </c>
      <c r="I17" s="84">
        <v>10081421</v>
      </c>
      <c r="J17" s="116">
        <v>12</v>
      </c>
      <c r="K17" s="84">
        <v>10081421</v>
      </c>
      <c r="L17" s="107" t="s">
        <v>515</v>
      </c>
      <c r="O17" s="115"/>
    </row>
    <row r="18" spans="2:15" ht="39.950000000000003" customHeight="1">
      <c r="B18" s="57">
        <v>6</v>
      </c>
      <c r="C18" s="86" t="s">
        <v>103</v>
      </c>
      <c r="D18" s="86" t="s">
        <v>147</v>
      </c>
      <c r="E18" s="86" t="s">
        <v>148</v>
      </c>
      <c r="F18" s="84">
        <v>25000</v>
      </c>
      <c r="G18" s="84">
        <f>+F18*12</f>
        <v>300000</v>
      </c>
      <c r="H18" s="86" t="s">
        <v>137</v>
      </c>
      <c r="I18" s="84">
        <f>+G18</f>
        <v>300000</v>
      </c>
      <c r="J18" s="116">
        <v>9</v>
      </c>
      <c r="K18" s="84">
        <f>+F18*9</f>
        <v>225000</v>
      </c>
      <c r="L18" s="107" t="s">
        <v>519</v>
      </c>
      <c r="O18" s="115"/>
    </row>
    <row r="19" spans="2:15" ht="39.950000000000003" customHeight="1">
      <c r="B19" s="57">
        <v>7</v>
      </c>
      <c r="C19" s="86" t="s">
        <v>96</v>
      </c>
      <c r="D19" s="86" t="s">
        <v>486</v>
      </c>
      <c r="E19" s="86" t="s">
        <v>139</v>
      </c>
      <c r="F19" s="84">
        <v>2069315.32</v>
      </c>
      <c r="G19" s="84">
        <v>28804869.254399996</v>
      </c>
      <c r="H19" s="86" t="s">
        <v>137</v>
      </c>
      <c r="I19" s="84">
        <v>28804869.254399996</v>
      </c>
      <c r="J19" s="116">
        <v>12</v>
      </c>
      <c r="K19" s="84">
        <v>28804869.254399996</v>
      </c>
      <c r="L19" s="107" t="s">
        <v>530</v>
      </c>
      <c r="O19" s="115"/>
    </row>
    <row r="20" spans="2:15" ht="39.950000000000003" customHeight="1">
      <c r="B20" s="57">
        <v>8</v>
      </c>
      <c r="C20" s="86" t="s">
        <v>106</v>
      </c>
      <c r="D20" s="86" t="s">
        <v>487</v>
      </c>
      <c r="E20" s="86" t="s">
        <v>488</v>
      </c>
      <c r="F20" s="84">
        <v>305397.7</v>
      </c>
      <c r="G20" s="84">
        <v>4251136</v>
      </c>
      <c r="H20" s="86" t="s">
        <v>137</v>
      </c>
      <c r="I20" s="84">
        <v>4251136</v>
      </c>
      <c r="J20" s="116">
        <v>12</v>
      </c>
      <c r="K20" s="84">
        <v>4251136</v>
      </c>
      <c r="L20" s="108" t="s">
        <v>516</v>
      </c>
      <c r="O20" s="115"/>
    </row>
    <row r="21" spans="2:15" ht="39.950000000000003" customHeight="1">
      <c r="B21" s="57">
        <v>9</v>
      </c>
      <c r="C21" s="86" t="s">
        <v>118</v>
      </c>
      <c r="D21" s="86" t="s">
        <v>138</v>
      </c>
      <c r="E21" s="86" t="s">
        <v>489</v>
      </c>
      <c r="F21" s="84">
        <v>150000</v>
      </c>
      <c r="G21" s="84">
        <v>2088000</v>
      </c>
      <c r="H21" s="86" t="s">
        <v>137</v>
      </c>
      <c r="I21" s="84">
        <v>2088000</v>
      </c>
      <c r="J21" s="116">
        <v>9</v>
      </c>
      <c r="K21" s="84">
        <f>(F21*9)*1.16</f>
        <v>1566000</v>
      </c>
      <c r="L21" s="108" t="s">
        <v>517</v>
      </c>
      <c r="O21" s="115"/>
    </row>
    <row r="22" spans="2:15" ht="39.950000000000003" customHeight="1">
      <c r="B22" s="57">
        <v>10</v>
      </c>
      <c r="C22" s="86" t="s">
        <v>124</v>
      </c>
      <c r="D22" s="86" t="s">
        <v>138</v>
      </c>
      <c r="E22" s="86" t="s">
        <v>136</v>
      </c>
      <c r="F22" s="84">
        <v>25500</v>
      </c>
      <c r="G22" s="84">
        <v>306000</v>
      </c>
      <c r="H22" s="86" t="s">
        <v>137</v>
      </c>
      <c r="I22" s="84">
        <v>306000</v>
      </c>
      <c r="J22" s="116">
        <v>9</v>
      </c>
      <c r="K22" s="84">
        <f>(F22*9)*1.16</f>
        <v>266220</v>
      </c>
      <c r="L22" s="108" t="s">
        <v>517</v>
      </c>
      <c r="O22" s="115"/>
    </row>
    <row r="23" spans="2:15" ht="39.950000000000003" customHeight="1">
      <c r="B23" s="57">
        <v>11</v>
      </c>
      <c r="C23" s="86" t="s">
        <v>119</v>
      </c>
      <c r="D23" s="86" t="s">
        <v>490</v>
      </c>
      <c r="E23" s="86" t="s">
        <v>143</v>
      </c>
      <c r="F23" s="84">
        <v>40000</v>
      </c>
      <c r="G23" s="84">
        <v>556800</v>
      </c>
      <c r="H23" s="86" t="s">
        <v>137</v>
      </c>
      <c r="I23" s="84">
        <v>556800</v>
      </c>
      <c r="J23" s="116">
        <v>12</v>
      </c>
      <c r="K23" s="84">
        <v>556800</v>
      </c>
      <c r="L23" s="107" t="s">
        <v>530</v>
      </c>
      <c r="O23" s="115"/>
    </row>
    <row r="24" spans="2:15">
      <c r="E24" s="88" t="s">
        <v>68</v>
      </c>
      <c r="F24" s="84">
        <f>SUM(F13:F23)</f>
        <v>4046453.0200000005</v>
      </c>
      <c r="G24" s="84">
        <f>SUM(G13:G23)</f>
        <v>56197026.2544</v>
      </c>
      <c r="H24" s="85"/>
      <c r="I24" s="84">
        <f>SUM(I13:I23)</f>
        <v>56197026.2544</v>
      </c>
      <c r="J24" s="99"/>
      <c r="K24" s="99">
        <f>SUM(K13:K23)</f>
        <v>53769246.2544</v>
      </c>
      <c r="L24" s="117"/>
    </row>
  </sheetData>
  <sortState xmlns:xlrd2="http://schemas.microsoft.com/office/spreadsheetml/2017/richdata2" ref="C13:L23">
    <sortCondition ref="C13:C23"/>
  </sortState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29"/>
  <sheetViews>
    <sheetView topLeftCell="A9" zoomScale="90" zoomScaleNormal="90" workbookViewId="0">
      <selection activeCell="C29" sqref="C29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1" width="27.140625" customWidth="1"/>
  </cols>
  <sheetData>
    <row r="2" spans="2:11">
      <c r="B2" s="15"/>
      <c r="C2" s="15"/>
      <c r="D2" s="15"/>
      <c r="E2" s="55"/>
      <c r="F2" s="55"/>
      <c r="G2" s="55"/>
      <c r="H2" s="55"/>
      <c r="I2" s="55"/>
      <c r="J2" s="55"/>
    </row>
    <row r="3" spans="2:11">
      <c r="B3" s="129" t="s">
        <v>3</v>
      </c>
      <c r="C3" s="129"/>
      <c r="D3" s="129"/>
      <c r="E3" s="129"/>
      <c r="F3" s="129"/>
      <c r="G3" s="129"/>
      <c r="H3" s="129"/>
      <c r="I3" s="129"/>
      <c r="J3" s="129"/>
      <c r="K3" s="129"/>
    </row>
    <row r="4" spans="2:11">
      <c r="B4" s="129" t="s">
        <v>0</v>
      </c>
      <c r="C4" s="129"/>
      <c r="D4" s="129"/>
      <c r="E4" s="129"/>
      <c r="F4" s="129"/>
      <c r="G4" s="129"/>
      <c r="H4" s="129"/>
      <c r="I4" s="129"/>
      <c r="J4" s="129"/>
      <c r="K4" s="129"/>
    </row>
    <row r="5" spans="2:11">
      <c r="B5" s="129" t="s">
        <v>4</v>
      </c>
      <c r="C5" s="129"/>
      <c r="D5" s="129"/>
      <c r="E5" s="129"/>
      <c r="F5" s="129"/>
      <c r="G5" s="129"/>
      <c r="H5" s="129"/>
      <c r="I5" s="129"/>
      <c r="J5" s="129"/>
      <c r="K5" s="129"/>
    </row>
    <row r="6" spans="2:11">
      <c r="B6" s="129" t="s">
        <v>1</v>
      </c>
      <c r="C6" s="129"/>
      <c r="D6" s="129"/>
      <c r="E6" s="129"/>
      <c r="F6" s="129"/>
      <c r="G6" s="129"/>
      <c r="H6" s="129"/>
      <c r="I6" s="129"/>
      <c r="J6" s="129"/>
      <c r="K6" s="129"/>
    </row>
    <row r="7" spans="2:11">
      <c r="B7" s="129" t="s">
        <v>70</v>
      </c>
      <c r="C7" s="129"/>
      <c r="D7" s="129"/>
      <c r="E7" s="129"/>
      <c r="F7" s="129"/>
      <c r="G7" s="129"/>
      <c r="H7" s="129"/>
      <c r="I7" s="129"/>
      <c r="J7" s="129"/>
      <c r="K7" s="129"/>
    </row>
    <row r="8" spans="2:11">
      <c r="B8" s="16"/>
      <c r="C8" s="16"/>
      <c r="D8" s="16"/>
      <c r="E8" s="55"/>
      <c r="F8" s="55"/>
      <c r="G8" s="55"/>
      <c r="H8" s="55"/>
      <c r="I8" s="55"/>
      <c r="J8" s="55"/>
    </row>
    <row r="9" spans="2:11" ht="15.75">
      <c r="B9" s="128" t="s">
        <v>125</v>
      </c>
      <c r="C9" s="128"/>
      <c r="D9" s="128"/>
      <c r="E9" s="128"/>
      <c r="F9" s="128"/>
      <c r="G9" s="128"/>
      <c r="H9" s="128"/>
      <c r="I9" s="128"/>
      <c r="J9" s="128"/>
      <c r="K9" s="128"/>
    </row>
    <row r="10" spans="2:11" ht="15.75">
      <c r="B10" s="128" t="s">
        <v>492</v>
      </c>
      <c r="C10" s="128"/>
      <c r="D10" s="128"/>
      <c r="E10" s="128"/>
      <c r="F10" s="128"/>
      <c r="G10" s="128"/>
      <c r="H10" s="128"/>
      <c r="I10" s="128"/>
      <c r="J10" s="128"/>
      <c r="K10" s="128"/>
    </row>
    <row r="12" spans="2:11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529</v>
      </c>
      <c r="J12" s="56" t="s">
        <v>134</v>
      </c>
      <c r="K12" s="56" t="s">
        <v>518</v>
      </c>
    </row>
    <row r="13" spans="2:11" ht="39.950000000000003" customHeight="1">
      <c r="B13" s="57">
        <v>1</v>
      </c>
      <c r="C13" s="81" t="s">
        <v>89</v>
      </c>
      <c r="D13" s="82" t="s">
        <v>493</v>
      </c>
      <c r="E13" s="83" t="s">
        <v>494</v>
      </c>
      <c r="F13" s="84">
        <v>149599.14000000001</v>
      </c>
      <c r="G13" s="84">
        <v>2082420.0288</v>
      </c>
      <c r="H13" s="85" t="s">
        <v>169</v>
      </c>
      <c r="I13" s="123">
        <v>12</v>
      </c>
      <c r="J13" s="84">
        <v>5602800</v>
      </c>
      <c r="K13" s="107" t="s">
        <v>520</v>
      </c>
    </row>
    <row r="14" spans="2:11" ht="39.950000000000003" customHeight="1">
      <c r="B14" s="57">
        <v>2</v>
      </c>
      <c r="C14" s="86" t="s">
        <v>93</v>
      </c>
      <c r="D14" s="87" t="s">
        <v>495</v>
      </c>
      <c r="E14" s="83" t="s">
        <v>193</v>
      </c>
      <c r="F14" s="84">
        <v>14015.57</v>
      </c>
      <c r="G14" s="84">
        <v>195096.73439999999</v>
      </c>
      <c r="H14" s="85" t="s">
        <v>169</v>
      </c>
      <c r="I14" s="123">
        <v>12</v>
      </c>
      <c r="J14" s="84">
        <v>800400</v>
      </c>
      <c r="K14" s="107" t="s">
        <v>520</v>
      </c>
    </row>
    <row r="15" spans="2:11" ht="39.950000000000003" customHeight="1">
      <c r="B15" s="57">
        <v>3</v>
      </c>
      <c r="C15" s="86" t="s">
        <v>102</v>
      </c>
      <c r="D15" s="87" t="s">
        <v>496</v>
      </c>
      <c r="E15" s="88" t="s">
        <v>497</v>
      </c>
      <c r="F15" s="84">
        <v>60000</v>
      </c>
      <c r="G15" s="84">
        <v>835200</v>
      </c>
      <c r="H15" s="104" t="s">
        <v>169</v>
      </c>
      <c r="I15" s="123">
        <v>12</v>
      </c>
      <c r="J15" s="84">
        <v>960480</v>
      </c>
      <c r="K15" s="107" t="s">
        <v>520</v>
      </c>
    </row>
    <row r="16" spans="2:11" ht="39.950000000000003" customHeight="1">
      <c r="B16" s="57">
        <v>4</v>
      </c>
      <c r="C16" s="86" t="s">
        <v>105</v>
      </c>
      <c r="D16" s="82" t="s">
        <v>498</v>
      </c>
      <c r="E16" s="88" t="s">
        <v>204</v>
      </c>
      <c r="F16" s="84">
        <v>55000</v>
      </c>
      <c r="G16" s="84">
        <v>765600</v>
      </c>
      <c r="H16" s="85" t="s">
        <v>169</v>
      </c>
      <c r="I16" s="123">
        <v>12</v>
      </c>
      <c r="J16" s="84">
        <v>880440</v>
      </c>
      <c r="K16" s="107" t="s">
        <v>520</v>
      </c>
    </row>
    <row r="17" spans="2:11" ht="39.950000000000003" customHeight="1">
      <c r="B17" s="57">
        <v>5</v>
      </c>
      <c r="C17" s="86" t="s">
        <v>107</v>
      </c>
      <c r="D17" s="87" t="s">
        <v>499</v>
      </c>
      <c r="E17" s="88" t="s">
        <v>500</v>
      </c>
      <c r="F17" s="84">
        <v>47308</v>
      </c>
      <c r="G17" s="84">
        <v>658527.36</v>
      </c>
      <c r="H17" s="105" t="s">
        <v>169</v>
      </c>
      <c r="I17" s="123">
        <v>12</v>
      </c>
      <c r="J17" s="84">
        <v>757307</v>
      </c>
      <c r="K17" s="107" t="s">
        <v>520</v>
      </c>
    </row>
    <row r="18" spans="2:11" ht="39.950000000000003" customHeight="1">
      <c r="B18" s="57">
        <v>6</v>
      </c>
      <c r="C18" s="86" t="s">
        <v>108</v>
      </c>
      <c r="D18" s="82" t="s">
        <v>501</v>
      </c>
      <c r="E18" s="88" t="s">
        <v>157</v>
      </c>
      <c r="F18" s="84">
        <v>20000</v>
      </c>
      <c r="G18" s="84">
        <v>278400</v>
      </c>
      <c r="H18" s="106" t="s">
        <v>169</v>
      </c>
      <c r="I18" s="123">
        <v>12</v>
      </c>
      <c r="J18" s="84">
        <v>320160</v>
      </c>
      <c r="K18" s="107" t="s">
        <v>520</v>
      </c>
    </row>
    <row r="19" spans="2:11" ht="57" customHeight="1">
      <c r="B19" s="57">
        <v>7</v>
      </c>
      <c r="C19" s="86" t="s">
        <v>110</v>
      </c>
      <c r="D19" s="82" t="s">
        <v>502</v>
      </c>
      <c r="E19" s="83" t="s">
        <v>379</v>
      </c>
      <c r="F19" s="84">
        <v>190000</v>
      </c>
      <c r="G19" s="84">
        <v>2644800</v>
      </c>
      <c r="H19" s="85" t="s">
        <v>169</v>
      </c>
      <c r="I19" s="123">
        <v>12</v>
      </c>
      <c r="J19" s="84">
        <f>+G19</f>
        <v>2644800</v>
      </c>
      <c r="K19" s="107" t="s">
        <v>519</v>
      </c>
    </row>
    <row r="20" spans="2:11" ht="39.950000000000003" customHeight="1">
      <c r="B20" s="57">
        <v>8</v>
      </c>
      <c r="C20" s="86" t="s">
        <v>112</v>
      </c>
      <c r="D20" s="82" t="s">
        <v>503</v>
      </c>
      <c r="E20" s="88" t="s">
        <v>504</v>
      </c>
      <c r="F20" s="84">
        <v>2500</v>
      </c>
      <c r="G20" s="84">
        <v>34800</v>
      </c>
      <c r="H20" s="85" t="s">
        <v>169</v>
      </c>
      <c r="I20" s="123">
        <v>10</v>
      </c>
      <c r="J20" s="84">
        <f>+F20*1.16*I20</f>
        <v>29000</v>
      </c>
      <c r="K20" s="121" t="s">
        <v>519</v>
      </c>
    </row>
    <row r="21" spans="2:11" ht="39.950000000000003" customHeight="1">
      <c r="B21" s="57">
        <v>9</v>
      </c>
      <c r="C21" s="86" t="s">
        <v>112</v>
      </c>
      <c r="D21" s="82" t="s">
        <v>505</v>
      </c>
      <c r="E21" s="88" t="s">
        <v>506</v>
      </c>
      <c r="F21" s="126">
        <v>185255</v>
      </c>
      <c r="G21" s="84">
        <v>2578749.5999999996</v>
      </c>
      <c r="H21" s="85" t="s">
        <v>169</v>
      </c>
      <c r="I21" s="123">
        <v>10</v>
      </c>
      <c r="J21" s="84">
        <f t="shared" ref="J21:J23" si="0">+F21*1.16*I21</f>
        <v>2148958</v>
      </c>
      <c r="K21" s="121" t="s">
        <v>519</v>
      </c>
    </row>
    <row r="22" spans="2:11" ht="39.950000000000003" customHeight="1">
      <c r="B22" s="57">
        <v>10</v>
      </c>
      <c r="C22" s="86" t="s">
        <v>115</v>
      </c>
      <c r="D22" s="82" t="s">
        <v>507</v>
      </c>
      <c r="E22" s="88" t="s">
        <v>197</v>
      </c>
      <c r="F22" s="84">
        <v>20000</v>
      </c>
      <c r="G22" s="84">
        <v>240000</v>
      </c>
      <c r="H22" s="104" t="s">
        <v>169</v>
      </c>
      <c r="I22" s="123">
        <v>10</v>
      </c>
      <c r="J22" s="84">
        <f t="shared" si="0"/>
        <v>232000</v>
      </c>
      <c r="K22" s="121" t="s">
        <v>519</v>
      </c>
    </row>
    <row r="23" spans="2:11" ht="46.5" customHeight="1">
      <c r="B23" s="57">
        <v>11</v>
      </c>
      <c r="C23" s="86" t="s">
        <v>116</v>
      </c>
      <c r="D23" s="82" t="s">
        <v>508</v>
      </c>
      <c r="E23" s="88" t="s">
        <v>509</v>
      </c>
      <c r="F23" s="84">
        <v>42500</v>
      </c>
      <c r="G23" s="84">
        <v>591600</v>
      </c>
      <c r="H23" s="104" t="s">
        <v>169</v>
      </c>
      <c r="I23" s="123">
        <v>10</v>
      </c>
      <c r="J23" s="84">
        <f t="shared" si="0"/>
        <v>493000</v>
      </c>
      <c r="K23" s="127" t="s">
        <v>516</v>
      </c>
    </row>
    <row r="24" spans="2:11">
      <c r="E24" s="88" t="s">
        <v>68</v>
      </c>
      <c r="F24" s="84">
        <f>SUM(F13:F23)</f>
        <v>786177.71</v>
      </c>
      <c r="G24" s="84">
        <f>SUM(G13:G23)</f>
        <v>10905193.723200001</v>
      </c>
      <c r="H24" s="85"/>
      <c r="I24" s="122"/>
      <c r="J24" s="84">
        <f>SUM(J13:J23)</f>
        <v>14869345</v>
      </c>
    </row>
    <row r="26" spans="2:11">
      <c r="J26" s="124"/>
    </row>
    <row r="27" spans="2:11">
      <c r="J27" s="125"/>
    </row>
    <row r="28" spans="2:11">
      <c r="J28" s="125"/>
    </row>
    <row r="29" spans="2:11">
      <c r="J29" s="125"/>
    </row>
  </sheetData>
  <mergeCells count="7">
    <mergeCell ref="B9:K9"/>
    <mergeCell ref="B10:K10"/>
    <mergeCell ref="B3:K3"/>
    <mergeCell ref="B4:K4"/>
    <mergeCell ref="B5:K5"/>
    <mergeCell ref="B6:K6"/>
    <mergeCell ref="B7:K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B945-EBA0-46B1-88E8-050BE06FEF2C}">
  <sheetPr>
    <pageSetUpPr fitToPage="1"/>
  </sheetPr>
  <dimension ref="B2:O16"/>
  <sheetViews>
    <sheetView zoomScale="90" zoomScaleNormal="90" workbookViewId="0">
      <selection activeCell="G14" sqref="G1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29" t="s">
        <v>3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5">
      <c r="B4" s="129" t="s">
        <v>0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2:15">
      <c r="B5" s="129" t="s">
        <v>4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2:15">
      <c r="B6" s="129" t="s">
        <v>1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2:15">
      <c r="B7" s="129" t="s">
        <v>70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28" t="s">
        <v>125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2:15" ht="15.75">
      <c r="B10" s="128" t="s">
        <v>527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6" t="s">
        <v>96</v>
      </c>
      <c r="D13" s="86" t="s">
        <v>526</v>
      </c>
      <c r="E13" s="86" t="s">
        <v>279</v>
      </c>
      <c r="F13" s="84">
        <f>1295222.2*1.1</f>
        <v>1424744.4200000002</v>
      </c>
      <c r="G13" s="84">
        <f>+F13*1.16*12</f>
        <v>19832442.326400001</v>
      </c>
      <c r="H13" s="86" t="s">
        <v>233</v>
      </c>
      <c r="I13" s="84">
        <f>+G13*1.05</f>
        <v>20824064.44272</v>
      </c>
      <c r="J13" s="116">
        <v>12</v>
      </c>
      <c r="K13" s="84">
        <f>+I13-G13</f>
        <v>991622.1163199991</v>
      </c>
      <c r="L13" s="121" t="s">
        <v>528</v>
      </c>
      <c r="O13" s="115"/>
    </row>
    <row r="14" spans="2:15">
      <c r="E14" s="88" t="s">
        <v>68</v>
      </c>
      <c r="F14" s="84">
        <f>SUM(F13:F13)</f>
        <v>1424744.4200000002</v>
      </c>
      <c r="G14" s="84">
        <f>SUM(G13:G13)</f>
        <v>19832442.326400001</v>
      </c>
      <c r="H14" s="85"/>
      <c r="I14" s="84">
        <f>SUM(I13:I13)</f>
        <v>20824064.44272</v>
      </c>
      <c r="J14" s="99"/>
      <c r="K14" s="99">
        <f>SUM(K13:K13)</f>
        <v>991622.1163199991</v>
      </c>
      <c r="L14" s="117"/>
    </row>
    <row r="15" spans="2:15">
      <c r="K15" s="115"/>
    </row>
    <row r="16" spans="2:15">
      <c r="I16" s="115"/>
    </row>
  </sheetData>
  <mergeCells count="7">
    <mergeCell ref="B10:L10"/>
    <mergeCell ref="B3:L3"/>
    <mergeCell ref="B4:L4"/>
    <mergeCell ref="B5:L5"/>
    <mergeCell ref="B6:L6"/>
    <mergeCell ref="B7:L7"/>
    <mergeCell ref="B9:L9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5"/>
  <sheetViews>
    <sheetView topLeftCell="B25" workbookViewId="0">
      <selection activeCell="B13" sqref="B13:B3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9" t="s">
        <v>3</v>
      </c>
      <c r="C3" s="129"/>
      <c r="D3" s="129"/>
      <c r="E3" s="129"/>
      <c r="F3" s="129"/>
      <c r="G3" s="129"/>
      <c r="H3" s="129"/>
      <c r="I3" s="129"/>
    </row>
    <row r="4" spans="2:9">
      <c r="B4" s="129" t="s">
        <v>0</v>
      </c>
      <c r="C4" s="129"/>
      <c r="D4" s="129"/>
      <c r="E4" s="129"/>
      <c r="F4" s="129"/>
      <c r="G4" s="129"/>
      <c r="H4" s="129"/>
      <c r="I4" s="129"/>
    </row>
    <row r="5" spans="2:9">
      <c r="B5" s="129" t="s">
        <v>4</v>
      </c>
      <c r="C5" s="129"/>
      <c r="D5" s="129"/>
      <c r="E5" s="129"/>
      <c r="F5" s="129"/>
      <c r="G5" s="129"/>
      <c r="H5" s="129"/>
      <c r="I5" s="129"/>
    </row>
    <row r="6" spans="2:9">
      <c r="B6" s="129" t="s">
        <v>1</v>
      </c>
      <c r="C6" s="129"/>
      <c r="D6" s="129"/>
      <c r="E6" s="129"/>
      <c r="F6" s="129"/>
      <c r="G6" s="129"/>
      <c r="H6" s="129"/>
      <c r="I6" s="129"/>
    </row>
    <row r="7" spans="2:9">
      <c r="B7" s="129" t="s">
        <v>70</v>
      </c>
      <c r="C7" s="129"/>
      <c r="D7" s="129"/>
      <c r="E7" s="129"/>
      <c r="F7" s="129"/>
      <c r="G7" s="129"/>
      <c r="H7" s="129"/>
      <c r="I7" s="129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8" t="s">
        <v>125</v>
      </c>
      <c r="C9" s="128"/>
      <c r="D9" s="128"/>
      <c r="E9" s="128"/>
      <c r="F9" s="128"/>
      <c r="G9" s="128"/>
      <c r="H9" s="128"/>
      <c r="I9" s="128"/>
    </row>
    <row r="10" spans="2:9" ht="15.75">
      <c r="B10" s="128" t="s">
        <v>126</v>
      </c>
      <c r="C10" s="128"/>
      <c r="D10" s="128"/>
      <c r="E10" s="128"/>
      <c r="F10" s="128"/>
      <c r="G10" s="128"/>
      <c r="H10" s="128"/>
      <c r="I10" s="128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9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9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</row>
    <row r="16" spans="2:9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1-0000-0300-000000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I49"/>
  <sheetViews>
    <sheetView topLeftCell="A36" zoomScale="112" zoomScaleNormal="112" workbookViewId="0">
      <selection activeCell="B48" sqref="B48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9" t="s">
        <v>3</v>
      </c>
      <c r="C3" s="129"/>
      <c r="D3" s="129"/>
      <c r="E3" s="129"/>
      <c r="F3" s="129"/>
      <c r="G3" s="129"/>
      <c r="H3" s="129"/>
      <c r="I3" s="129"/>
    </row>
    <row r="4" spans="2:9">
      <c r="B4" s="129" t="s">
        <v>0</v>
      </c>
      <c r="C4" s="129"/>
      <c r="D4" s="129"/>
      <c r="E4" s="129"/>
      <c r="F4" s="129"/>
      <c r="G4" s="129"/>
      <c r="H4" s="129"/>
      <c r="I4" s="129"/>
    </row>
    <row r="5" spans="2:9">
      <c r="B5" s="129" t="s">
        <v>4</v>
      </c>
      <c r="C5" s="129"/>
      <c r="D5" s="129"/>
      <c r="E5" s="129"/>
      <c r="F5" s="129"/>
      <c r="G5" s="129"/>
      <c r="H5" s="129"/>
      <c r="I5" s="129"/>
    </row>
    <row r="6" spans="2:9">
      <c r="B6" s="129" t="s">
        <v>1</v>
      </c>
      <c r="C6" s="129"/>
      <c r="D6" s="129"/>
      <c r="E6" s="129"/>
      <c r="F6" s="129"/>
      <c r="G6" s="129"/>
      <c r="H6" s="129"/>
      <c r="I6" s="129"/>
    </row>
    <row r="7" spans="2:9">
      <c r="B7" s="129" t="s">
        <v>70</v>
      </c>
      <c r="C7" s="129"/>
      <c r="D7" s="129"/>
      <c r="E7" s="129"/>
      <c r="F7" s="129"/>
      <c r="G7" s="129"/>
      <c r="H7" s="129"/>
      <c r="I7" s="129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8" t="s">
        <v>125</v>
      </c>
      <c r="C9" s="128"/>
      <c r="D9" s="128"/>
      <c r="E9" s="128"/>
      <c r="F9" s="128"/>
      <c r="G9" s="128"/>
      <c r="H9" s="128"/>
      <c r="I9" s="128"/>
    </row>
    <row r="10" spans="2:9" ht="15.75">
      <c r="B10" s="128" t="s">
        <v>166</v>
      </c>
      <c r="C10" s="128"/>
      <c r="D10" s="128"/>
      <c r="E10" s="128"/>
      <c r="F10" s="128"/>
      <c r="G10" s="128"/>
      <c r="H10" s="128"/>
      <c r="I10" s="128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</row>
    <row r="14" spans="2:9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</row>
    <row r="15" spans="2:9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</row>
    <row r="16" spans="2:9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</row>
    <row r="17" spans="2:9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</row>
    <row r="18" spans="2:9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</row>
    <row r="19" spans="2:9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</row>
    <row r="20" spans="2:9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</row>
    <row r="21" spans="2:9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</row>
    <row r="22" spans="2:9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</row>
    <row r="23" spans="2:9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</row>
    <row r="24" spans="2:9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</row>
    <row r="25" spans="2:9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</row>
    <row r="26" spans="2:9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</row>
    <row r="27" spans="2:9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</row>
    <row r="28" spans="2:9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</row>
    <row r="29" spans="2:9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</row>
    <row r="30" spans="2:9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</row>
    <row r="31" spans="2:9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</row>
    <row r="32" spans="2:9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</row>
    <row r="33" spans="2:9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</row>
    <row r="34" spans="2:9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</row>
    <row r="35" spans="2:9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</row>
    <row r="36" spans="2:9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</row>
    <row r="37" spans="2:9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</row>
    <row r="38" spans="2:9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</row>
    <row r="39" spans="2:9" ht="38.25">
      <c r="B39" s="57">
        <v>27</v>
      </c>
      <c r="C39" s="58" t="s">
        <v>113</v>
      </c>
      <c r="D39" s="62" t="s">
        <v>216</v>
      </c>
      <c r="E39" s="66" t="s">
        <v>150</v>
      </c>
      <c r="F39" s="59">
        <v>6328</v>
      </c>
      <c r="G39" s="59">
        <v>88085.759999999995</v>
      </c>
      <c r="H39" s="67" t="s">
        <v>169</v>
      </c>
      <c r="I39" s="59">
        <v>101299</v>
      </c>
    </row>
    <row r="40" spans="2:9" ht="38.25">
      <c r="B40" s="57">
        <v>28</v>
      </c>
      <c r="C40" s="58" t="s">
        <v>113</v>
      </c>
      <c r="D40" s="76" t="s">
        <v>217</v>
      </c>
      <c r="E40" s="66" t="s">
        <v>150</v>
      </c>
      <c r="F40" s="77">
        <v>10884</v>
      </c>
      <c r="G40" s="59">
        <v>151505.28</v>
      </c>
      <c r="H40" s="67" t="s">
        <v>169</v>
      </c>
      <c r="I40" s="59">
        <v>174232</v>
      </c>
    </row>
    <row r="41" spans="2:9" ht="38.25">
      <c r="B41" s="57">
        <v>29</v>
      </c>
      <c r="C41" s="58" t="s">
        <v>113</v>
      </c>
      <c r="D41" s="62" t="s">
        <v>218</v>
      </c>
      <c r="E41" s="66" t="s">
        <v>219</v>
      </c>
      <c r="F41" s="59">
        <v>44708.09</v>
      </c>
      <c r="G41" s="59">
        <v>622336.61279999989</v>
      </c>
      <c r="H41" s="67" t="s">
        <v>169</v>
      </c>
      <c r="I41" s="59">
        <v>715688</v>
      </c>
    </row>
    <row r="42" spans="2:9" ht="30.75" customHeight="1">
      <c r="B42" s="57">
        <v>30</v>
      </c>
      <c r="C42" s="58" t="s">
        <v>115</v>
      </c>
      <c r="D42" s="62" t="s">
        <v>220</v>
      </c>
      <c r="E42" s="66" t="s">
        <v>221</v>
      </c>
      <c r="F42" s="59">
        <v>5076.04</v>
      </c>
      <c r="G42" s="59">
        <v>70658.476799999989</v>
      </c>
      <c r="H42" s="67" t="s">
        <v>169</v>
      </c>
      <c r="I42" s="59">
        <v>81258</v>
      </c>
    </row>
    <row r="43" spans="2:9" ht="33" customHeight="1">
      <c r="B43" s="57">
        <v>31</v>
      </c>
      <c r="C43" s="58" t="s">
        <v>116</v>
      </c>
      <c r="D43" s="62" t="s">
        <v>222</v>
      </c>
      <c r="E43" s="66" t="s">
        <v>193</v>
      </c>
      <c r="F43" s="59">
        <v>123578</v>
      </c>
      <c r="G43" s="59">
        <v>1720205.7599999998</v>
      </c>
      <c r="H43" s="67" t="s">
        <v>169</v>
      </c>
      <c r="I43" s="59">
        <v>1978237</v>
      </c>
    </row>
    <row r="44" spans="2:9" ht="29.25" customHeight="1">
      <c r="B44" s="57">
        <v>32</v>
      </c>
      <c r="C44" s="58" t="s">
        <v>117</v>
      </c>
      <c r="D44" s="78" t="s">
        <v>223</v>
      </c>
      <c r="E44" s="66" t="s">
        <v>224</v>
      </c>
      <c r="F44" s="59">
        <v>20000</v>
      </c>
      <c r="G44" s="59">
        <v>278400</v>
      </c>
      <c r="H44" s="79" t="s">
        <v>169</v>
      </c>
      <c r="I44" s="59">
        <v>320160</v>
      </c>
    </row>
    <row r="45" spans="2:9" ht="40.5" customHeight="1">
      <c r="B45" s="57">
        <v>33</v>
      </c>
      <c r="C45" s="58" t="s">
        <v>117</v>
      </c>
      <c r="D45" s="78" t="s">
        <v>225</v>
      </c>
      <c r="E45" s="66" t="s">
        <v>193</v>
      </c>
      <c r="F45" s="59">
        <v>40318.14</v>
      </c>
      <c r="G45" s="59">
        <v>561228.50879999995</v>
      </c>
      <c r="H45" s="79" t="s">
        <v>169</v>
      </c>
      <c r="I45" s="59">
        <v>645413</v>
      </c>
    </row>
    <row r="46" spans="2:9" ht="38.25">
      <c r="B46" s="57">
        <v>34</v>
      </c>
      <c r="C46" s="58" t="s">
        <v>117</v>
      </c>
      <c r="D46" s="78" t="s">
        <v>226</v>
      </c>
      <c r="E46" s="66" t="s">
        <v>193</v>
      </c>
      <c r="F46" s="59">
        <v>95000</v>
      </c>
      <c r="G46" s="59">
        <v>1322400</v>
      </c>
      <c r="H46" s="79" t="s">
        <v>169</v>
      </c>
      <c r="I46" s="59">
        <v>1520760</v>
      </c>
    </row>
    <row r="47" spans="2:9" ht="54.75" customHeight="1">
      <c r="B47" s="57">
        <v>35</v>
      </c>
      <c r="C47" s="58" t="s">
        <v>117</v>
      </c>
      <c r="D47" s="78" t="s">
        <v>227</v>
      </c>
      <c r="E47" s="66" t="s">
        <v>193</v>
      </c>
      <c r="F47" s="59">
        <v>389436</v>
      </c>
      <c r="G47" s="59">
        <v>5420949.1199999992</v>
      </c>
      <c r="H47" s="79" t="s">
        <v>169</v>
      </c>
      <c r="I47" s="59">
        <v>6234092</v>
      </c>
    </row>
    <row r="48" spans="2:9" ht="28.5" customHeight="1">
      <c r="B48" s="80">
        <v>36</v>
      </c>
      <c r="C48" s="58" t="s">
        <v>117</v>
      </c>
      <c r="D48" s="62" t="s">
        <v>228</v>
      </c>
      <c r="E48" s="66" t="s">
        <v>229</v>
      </c>
      <c r="F48" s="59">
        <v>3545</v>
      </c>
      <c r="G48" s="59">
        <v>49346.399999999994</v>
      </c>
      <c r="H48" s="79" t="s">
        <v>169</v>
      </c>
      <c r="I48" s="59">
        <v>56749</v>
      </c>
    </row>
    <row r="49" spans="5:9">
      <c r="E49" s="58" t="s">
        <v>165</v>
      </c>
      <c r="F49" s="60">
        <f>SUM(F13:F48)</f>
        <v>2056089.3</v>
      </c>
      <c r="G49" s="60">
        <f>SUM(G13:G48)</f>
        <v>28274852.015999995</v>
      </c>
      <c r="H49" s="58"/>
      <c r="I49" s="60">
        <f>SUM(I13:I48)</f>
        <v>32516094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70"/>
  <sheetViews>
    <sheetView topLeftCell="A156" zoomScale="112" zoomScaleNormal="112" workbookViewId="0">
      <selection activeCell="C169" sqref="C169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9" t="s">
        <v>3</v>
      </c>
      <c r="C3" s="129"/>
      <c r="D3" s="129"/>
      <c r="E3" s="129"/>
      <c r="F3" s="129"/>
      <c r="G3" s="129"/>
      <c r="H3" s="129"/>
      <c r="I3" s="129"/>
    </row>
    <row r="4" spans="2:9">
      <c r="B4" s="129" t="s">
        <v>0</v>
      </c>
      <c r="C4" s="129"/>
      <c r="D4" s="129"/>
      <c r="E4" s="129"/>
      <c r="F4" s="129"/>
      <c r="G4" s="129"/>
      <c r="H4" s="129"/>
      <c r="I4" s="129"/>
    </row>
    <row r="5" spans="2:9">
      <c r="B5" s="129" t="s">
        <v>4</v>
      </c>
      <c r="C5" s="129"/>
      <c r="D5" s="129"/>
      <c r="E5" s="129"/>
      <c r="F5" s="129"/>
      <c r="G5" s="129"/>
      <c r="H5" s="129"/>
      <c r="I5" s="129"/>
    </row>
    <row r="6" spans="2:9">
      <c r="B6" s="129" t="s">
        <v>1</v>
      </c>
      <c r="C6" s="129"/>
      <c r="D6" s="129"/>
      <c r="E6" s="129"/>
      <c r="F6" s="129"/>
      <c r="G6" s="129"/>
      <c r="H6" s="129"/>
      <c r="I6" s="129"/>
    </row>
    <row r="7" spans="2:9">
      <c r="B7" s="129" t="s">
        <v>70</v>
      </c>
      <c r="C7" s="129"/>
      <c r="D7" s="129"/>
      <c r="E7" s="129"/>
      <c r="F7" s="129"/>
      <c r="G7" s="129"/>
      <c r="H7" s="129"/>
      <c r="I7" s="129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8" t="s">
        <v>125</v>
      </c>
      <c r="C9" s="128"/>
      <c r="D9" s="128"/>
      <c r="E9" s="128"/>
      <c r="F9" s="128"/>
      <c r="G9" s="128"/>
      <c r="H9" s="128"/>
      <c r="I9" s="128"/>
    </row>
    <row r="10" spans="2:9" ht="15.75">
      <c r="B10" s="128" t="s">
        <v>230</v>
      </c>
      <c r="C10" s="128"/>
      <c r="D10" s="128"/>
      <c r="E10" s="128"/>
      <c r="F10" s="128"/>
      <c r="G10" s="128"/>
      <c r="H10" s="128"/>
      <c r="I10" s="128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81" t="s">
        <v>89</v>
      </c>
      <c r="D13" s="82" t="s">
        <v>231</v>
      </c>
      <c r="E13" s="83" t="s">
        <v>232</v>
      </c>
      <c r="F13" s="84">
        <v>58610</v>
      </c>
      <c r="G13" s="84">
        <v>815851.2</v>
      </c>
      <c r="H13" s="85" t="s">
        <v>233</v>
      </c>
      <c r="I13" s="84">
        <v>897437</v>
      </c>
    </row>
    <row r="14" spans="2:9" ht="51.75" customHeight="1">
      <c r="B14" s="57">
        <v>2</v>
      </c>
      <c r="C14" s="81" t="s">
        <v>89</v>
      </c>
      <c r="D14" s="82" t="s">
        <v>234</v>
      </c>
      <c r="E14" s="83" t="s">
        <v>235</v>
      </c>
      <c r="F14" s="84">
        <v>581389.25</v>
      </c>
      <c r="G14" s="84">
        <v>8092938.3599999994</v>
      </c>
      <c r="H14" s="85" t="s">
        <v>233</v>
      </c>
      <c r="I14" s="84">
        <v>8902233</v>
      </c>
    </row>
    <row r="15" spans="2:9" ht="39.950000000000003" customHeight="1">
      <c r="B15" s="57">
        <v>3</v>
      </c>
      <c r="C15" s="86" t="s">
        <v>92</v>
      </c>
      <c r="D15" s="87" t="s">
        <v>236</v>
      </c>
      <c r="E15" s="88" t="s">
        <v>237</v>
      </c>
      <c r="F15" s="84">
        <v>183860</v>
      </c>
      <c r="G15" s="84">
        <v>2559331.1999999997</v>
      </c>
      <c r="H15" s="85" t="s">
        <v>233</v>
      </c>
      <c r="I15" s="84">
        <v>2815265</v>
      </c>
    </row>
    <row r="16" spans="2:9" ht="39.950000000000003" customHeight="1">
      <c r="B16" s="57">
        <v>4</v>
      </c>
      <c r="C16" s="86" t="s">
        <v>92</v>
      </c>
      <c r="D16" s="87" t="s">
        <v>238</v>
      </c>
      <c r="E16" s="88" t="s">
        <v>193</v>
      </c>
      <c r="F16" s="84">
        <v>163275</v>
      </c>
      <c r="G16" s="84">
        <v>2272788</v>
      </c>
      <c r="H16" s="85" t="s">
        <v>233</v>
      </c>
      <c r="I16" s="84">
        <v>2500067</v>
      </c>
    </row>
    <row r="17" spans="2:9" ht="39.950000000000003" customHeight="1">
      <c r="B17" s="57">
        <v>5</v>
      </c>
      <c r="C17" s="86" t="s">
        <v>92</v>
      </c>
      <c r="D17" s="87" t="s">
        <v>239</v>
      </c>
      <c r="E17" s="88" t="s">
        <v>193</v>
      </c>
      <c r="F17" s="84">
        <v>363189.65</v>
      </c>
      <c r="G17" s="84">
        <v>5055599.9280000003</v>
      </c>
      <c r="H17" s="85" t="s">
        <v>233</v>
      </c>
      <c r="I17" s="84">
        <v>5561160</v>
      </c>
    </row>
    <row r="18" spans="2:9" ht="39.950000000000003" customHeight="1">
      <c r="B18" s="57">
        <v>6</v>
      </c>
      <c r="C18" s="86" t="s">
        <v>92</v>
      </c>
      <c r="D18" s="87" t="s">
        <v>240</v>
      </c>
      <c r="E18" s="88" t="s">
        <v>202</v>
      </c>
      <c r="F18" s="84">
        <v>92308</v>
      </c>
      <c r="G18" s="84">
        <v>1284927.3599999999</v>
      </c>
      <c r="H18" s="85" t="s">
        <v>233</v>
      </c>
      <c r="I18" s="84">
        <v>1413421</v>
      </c>
    </row>
    <row r="19" spans="2:9" ht="39.950000000000003" customHeight="1">
      <c r="B19" s="57">
        <v>7</v>
      </c>
      <c r="C19" s="86" t="s">
        <v>92</v>
      </c>
      <c r="D19" s="87" t="s">
        <v>241</v>
      </c>
      <c r="E19" s="88" t="s">
        <v>202</v>
      </c>
      <c r="F19" s="84">
        <v>89533</v>
      </c>
      <c r="G19" s="84">
        <v>1246299.3599999999</v>
      </c>
      <c r="H19" s="85" t="s">
        <v>233</v>
      </c>
      <c r="I19" s="84">
        <v>1370930</v>
      </c>
    </row>
    <row r="20" spans="2:9" ht="39.950000000000003" customHeight="1">
      <c r="B20" s="57">
        <v>8</v>
      </c>
      <c r="C20" s="86" t="s">
        <v>92</v>
      </c>
      <c r="D20" s="87" t="s">
        <v>242</v>
      </c>
      <c r="E20" s="88" t="s">
        <v>243</v>
      </c>
      <c r="F20" s="84">
        <v>83000</v>
      </c>
      <c r="G20" s="84">
        <v>1155360</v>
      </c>
      <c r="H20" s="85" t="s">
        <v>233</v>
      </c>
      <c r="I20" s="84">
        <v>1270896</v>
      </c>
    </row>
    <row r="21" spans="2:9" ht="39.950000000000003" customHeight="1">
      <c r="B21" s="57">
        <v>9</v>
      </c>
      <c r="C21" s="86" t="s">
        <v>92</v>
      </c>
      <c r="D21" s="89" t="s">
        <v>244</v>
      </c>
      <c r="E21" s="88" t="s">
        <v>245</v>
      </c>
      <c r="F21" s="84">
        <v>684000</v>
      </c>
      <c r="G21" s="84">
        <v>9521280</v>
      </c>
      <c r="H21" s="85" t="s">
        <v>233</v>
      </c>
      <c r="I21" s="84">
        <v>10473408</v>
      </c>
    </row>
    <row r="22" spans="2:9" ht="39.950000000000003" customHeight="1">
      <c r="B22" s="57">
        <v>10</v>
      </c>
      <c r="C22" s="86" t="s">
        <v>93</v>
      </c>
      <c r="D22" s="87" t="s">
        <v>246</v>
      </c>
      <c r="E22" s="83" t="s">
        <v>232</v>
      </c>
      <c r="F22" s="84">
        <v>19762.3</v>
      </c>
      <c r="G22" s="84">
        <v>275091.21599999996</v>
      </c>
      <c r="H22" s="85" t="s">
        <v>233</v>
      </c>
      <c r="I22" s="84">
        <v>302601</v>
      </c>
    </row>
    <row r="23" spans="2:9" ht="39.950000000000003" customHeight="1">
      <c r="B23" s="57">
        <v>11</v>
      </c>
      <c r="C23" s="86" t="s">
        <v>93</v>
      </c>
      <c r="D23" s="87" t="s">
        <v>247</v>
      </c>
      <c r="E23" s="83" t="s">
        <v>202</v>
      </c>
      <c r="F23" s="84">
        <v>50000</v>
      </c>
      <c r="G23" s="84">
        <v>696000</v>
      </c>
      <c r="H23" s="85" t="s">
        <v>233</v>
      </c>
      <c r="I23" s="84">
        <v>765600</v>
      </c>
    </row>
    <row r="24" spans="2:9" ht="39.950000000000003" customHeight="1">
      <c r="B24" s="57">
        <v>12</v>
      </c>
      <c r="C24" s="86" t="s">
        <v>93</v>
      </c>
      <c r="D24" s="87" t="s">
        <v>248</v>
      </c>
      <c r="E24" s="83" t="s">
        <v>197</v>
      </c>
      <c r="F24" s="84">
        <v>20800</v>
      </c>
      <c r="G24" s="84">
        <v>249600</v>
      </c>
      <c r="H24" s="85" t="s">
        <v>233</v>
      </c>
      <c r="I24" s="84">
        <v>274560</v>
      </c>
    </row>
    <row r="25" spans="2:9" ht="39.950000000000003" customHeight="1">
      <c r="B25" s="57">
        <v>13</v>
      </c>
      <c r="C25" s="86" t="s">
        <v>93</v>
      </c>
      <c r="D25" s="87" t="s">
        <v>249</v>
      </c>
      <c r="E25" s="83" t="s">
        <v>250</v>
      </c>
      <c r="F25" s="84">
        <v>85000</v>
      </c>
      <c r="G25" s="84">
        <v>1183200</v>
      </c>
      <c r="H25" s="85" t="s">
        <v>233</v>
      </c>
      <c r="I25" s="84">
        <v>1301520</v>
      </c>
    </row>
    <row r="26" spans="2:9" ht="39.950000000000003" customHeight="1">
      <c r="B26" s="57">
        <v>14</v>
      </c>
      <c r="C26" s="86" t="s">
        <v>94</v>
      </c>
      <c r="D26" s="87" t="s">
        <v>251</v>
      </c>
      <c r="E26" s="88" t="s">
        <v>252</v>
      </c>
      <c r="F26" s="84">
        <v>8118.07</v>
      </c>
      <c r="G26" s="84">
        <v>113003.53439999999</v>
      </c>
      <c r="H26" s="85" t="s">
        <v>233</v>
      </c>
      <c r="I26" s="84">
        <v>124304</v>
      </c>
    </row>
    <row r="27" spans="2:9" ht="89.25" customHeight="1">
      <c r="B27" s="57">
        <v>15</v>
      </c>
      <c r="C27" s="86" t="s">
        <v>94</v>
      </c>
      <c r="D27" s="87" t="s">
        <v>253</v>
      </c>
      <c r="E27" s="83" t="s">
        <v>254</v>
      </c>
      <c r="F27" s="84">
        <v>52800</v>
      </c>
      <c r="G27" s="84">
        <v>734976</v>
      </c>
      <c r="H27" s="85" t="s">
        <v>233</v>
      </c>
      <c r="I27" s="84">
        <v>808474</v>
      </c>
    </row>
    <row r="28" spans="2:9" ht="39.950000000000003" customHeight="1">
      <c r="B28" s="57">
        <v>16</v>
      </c>
      <c r="C28" s="86" t="s">
        <v>94</v>
      </c>
      <c r="D28" s="87" t="s">
        <v>255</v>
      </c>
      <c r="E28" s="88" t="s">
        <v>256</v>
      </c>
      <c r="F28" s="84">
        <v>50000</v>
      </c>
      <c r="G28" s="84">
        <v>696000</v>
      </c>
      <c r="H28" s="85" t="s">
        <v>233</v>
      </c>
      <c r="I28" s="84">
        <v>765600</v>
      </c>
    </row>
    <row r="29" spans="2:9" ht="39.950000000000003" customHeight="1">
      <c r="B29" s="57">
        <v>17</v>
      </c>
      <c r="C29" s="86" t="s">
        <v>94</v>
      </c>
      <c r="D29" s="87" t="s">
        <v>257</v>
      </c>
      <c r="E29" s="88" t="s">
        <v>153</v>
      </c>
      <c r="F29" s="84">
        <v>39000</v>
      </c>
      <c r="G29" s="84">
        <v>542880</v>
      </c>
      <c r="H29" s="85" t="s">
        <v>233</v>
      </c>
      <c r="I29" s="84">
        <v>597168</v>
      </c>
    </row>
    <row r="30" spans="2:9" ht="39.950000000000003" customHeight="1">
      <c r="B30" s="57">
        <v>18</v>
      </c>
      <c r="C30" s="86" t="s">
        <v>94</v>
      </c>
      <c r="D30" s="87" t="s">
        <v>258</v>
      </c>
      <c r="E30" s="88" t="s">
        <v>139</v>
      </c>
      <c r="F30" s="84">
        <v>9000</v>
      </c>
      <c r="G30" s="84">
        <v>125279.99999999999</v>
      </c>
      <c r="H30" s="85" t="s">
        <v>233</v>
      </c>
      <c r="I30" s="84">
        <v>137808</v>
      </c>
    </row>
    <row r="31" spans="2:9" ht="39.950000000000003" customHeight="1">
      <c r="B31" s="57">
        <v>19</v>
      </c>
      <c r="C31" s="86" t="s">
        <v>94</v>
      </c>
      <c r="D31" s="87" t="s">
        <v>259</v>
      </c>
      <c r="E31" s="88" t="s">
        <v>139</v>
      </c>
      <c r="F31" s="84">
        <v>39700</v>
      </c>
      <c r="G31" s="84">
        <v>552624</v>
      </c>
      <c r="H31" s="85" t="s">
        <v>233</v>
      </c>
      <c r="I31" s="84">
        <v>607887</v>
      </c>
    </row>
    <row r="32" spans="2:9" ht="39.950000000000003" customHeight="1">
      <c r="B32" s="57">
        <v>20</v>
      </c>
      <c r="C32" s="86" t="s">
        <v>94</v>
      </c>
      <c r="D32" s="87" t="s">
        <v>260</v>
      </c>
      <c r="E32" s="88" t="s">
        <v>139</v>
      </c>
      <c r="F32" s="84">
        <v>9000</v>
      </c>
      <c r="G32" s="84">
        <v>125279.99999999999</v>
      </c>
      <c r="H32" s="85" t="s">
        <v>233</v>
      </c>
      <c r="I32" s="84">
        <v>137808</v>
      </c>
    </row>
    <row r="33" spans="2:9" ht="39.950000000000003" customHeight="1">
      <c r="B33" s="57">
        <v>21</v>
      </c>
      <c r="C33" s="86" t="s">
        <v>94</v>
      </c>
      <c r="D33" s="87" t="s">
        <v>261</v>
      </c>
      <c r="E33" s="88" t="s">
        <v>139</v>
      </c>
      <c r="F33" s="84">
        <v>9000</v>
      </c>
      <c r="G33" s="84">
        <v>125279.99999999999</v>
      </c>
      <c r="H33" s="85" t="s">
        <v>233</v>
      </c>
      <c r="I33" s="84">
        <v>137808</v>
      </c>
    </row>
    <row r="34" spans="2:9" ht="39.950000000000003" customHeight="1">
      <c r="B34" s="57">
        <v>22</v>
      </c>
      <c r="C34" s="86" t="s">
        <v>95</v>
      </c>
      <c r="D34" s="87" t="s">
        <v>262</v>
      </c>
      <c r="E34" s="83" t="s">
        <v>263</v>
      </c>
      <c r="F34" s="84">
        <v>11157</v>
      </c>
      <c r="G34" s="84">
        <v>155305.44</v>
      </c>
      <c r="H34" s="85" t="s">
        <v>233</v>
      </c>
      <c r="I34" s="84">
        <v>170836</v>
      </c>
    </row>
    <row r="35" spans="2:9" ht="39.950000000000003" customHeight="1">
      <c r="B35" s="57">
        <v>23</v>
      </c>
      <c r="C35" s="86" t="s">
        <v>95</v>
      </c>
      <c r="D35" s="87" t="s">
        <v>264</v>
      </c>
      <c r="E35" s="83" t="s">
        <v>265</v>
      </c>
      <c r="F35" s="84">
        <v>7814</v>
      </c>
      <c r="G35" s="84">
        <v>108770.87999999999</v>
      </c>
      <c r="H35" s="85" t="s">
        <v>233</v>
      </c>
      <c r="I35" s="84">
        <v>119648</v>
      </c>
    </row>
    <row r="36" spans="2:9" ht="39.950000000000003" customHeight="1">
      <c r="B36" s="57">
        <v>24</v>
      </c>
      <c r="C36" s="86" t="s">
        <v>95</v>
      </c>
      <c r="D36" s="87" t="s">
        <v>266</v>
      </c>
      <c r="E36" s="83" t="s">
        <v>267</v>
      </c>
      <c r="F36" s="84">
        <v>3675</v>
      </c>
      <c r="G36" s="84">
        <v>51156</v>
      </c>
      <c r="H36" s="85" t="s">
        <v>233</v>
      </c>
      <c r="I36" s="84">
        <v>56272</v>
      </c>
    </row>
    <row r="37" spans="2:9" ht="39.950000000000003" customHeight="1">
      <c r="B37" s="57">
        <v>25</v>
      </c>
      <c r="C37" s="86" t="s">
        <v>95</v>
      </c>
      <c r="D37" s="90" t="s">
        <v>268</v>
      </c>
      <c r="E37" s="83" t="s">
        <v>269</v>
      </c>
      <c r="F37" s="84">
        <v>14921</v>
      </c>
      <c r="G37" s="84">
        <v>207700.31999999998</v>
      </c>
      <c r="H37" s="85" t="s">
        <v>233</v>
      </c>
      <c r="I37" s="84">
        <v>228471</v>
      </c>
    </row>
    <row r="38" spans="2:9" ht="27.75" customHeight="1">
      <c r="B38" s="57">
        <v>26</v>
      </c>
      <c r="C38" s="86" t="s">
        <v>95</v>
      </c>
      <c r="D38" s="87" t="s">
        <v>270</v>
      </c>
      <c r="E38" s="83" t="s">
        <v>271</v>
      </c>
      <c r="F38" s="84">
        <v>94500</v>
      </c>
      <c r="G38" s="84">
        <v>1224720</v>
      </c>
      <c r="H38" s="85" t="s">
        <v>233</v>
      </c>
      <c r="I38" s="84">
        <v>1347192</v>
      </c>
    </row>
    <row r="39" spans="2:9" ht="27.75" customHeight="1">
      <c r="B39" s="57">
        <v>27</v>
      </c>
      <c r="C39" s="86" t="s">
        <v>95</v>
      </c>
      <c r="D39" s="87" t="s">
        <v>272</v>
      </c>
      <c r="E39" s="83" t="s">
        <v>193</v>
      </c>
      <c r="F39" s="84">
        <v>20326</v>
      </c>
      <c r="G39" s="84">
        <v>282937.92</v>
      </c>
      <c r="H39" s="85" t="s">
        <v>233</v>
      </c>
      <c r="I39" s="84">
        <v>311232</v>
      </c>
    </row>
    <row r="40" spans="2:9" ht="27.75" customHeight="1">
      <c r="B40" s="57">
        <v>28</v>
      </c>
      <c r="C40" s="86" t="s">
        <v>95</v>
      </c>
      <c r="D40" s="87" t="s">
        <v>273</v>
      </c>
      <c r="E40" s="91" t="s">
        <v>193</v>
      </c>
      <c r="F40" s="84">
        <v>33735</v>
      </c>
      <c r="G40" s="84">
        <v>469591.19999999995</v>
      </c>
      <c r="H40" s="85" t="s">
        <v>233</v>
      </c>
      <c r="I40" s="84">
        <v>516551</v>
      </c>
    </row>
    <row r="41" spans="2:9" ht="27.75" customHeight="1">
      <c r="B41" s="57">
        <v>29</v>
      </c>
      <c r="C41" s="86" t="s">
        <v>95</v>
      </c>
      <c r="D41" s="87" t="s">
        <v>274</v>
      </c>
      <c r="E41" s="83" t="s">
        <v>193</v>
      </c>
      <c r="F41" s="84">
        <v>21849</v>
      </c>
      <c r="G41" s="84">
        <v>304138.07999999996</v>
      </c>
      <c r="H41" s="85" t="s">
        <v>233</v>
      </c>
      <c r="I41" s="84">
        <v>334552</v>
      </c>
    </row>
    <row r="42" spans="2:9" ht="27.75" customHeight="1">
      <c r="B42" s="57">
        <v>30</v>
      </c>
      <c r="C42" s="86" t="s">
        <v>95</v>
      </c>
      <c r="D42" s="87" t="s">
        <v>275</v>
      </c>
      <c r="E42" s="83" t="s">
        <v>276</v>
      </c>
      <c r="F42" s="84">
        <v>21042.95</v>
      </c>
      <c r="G42" s="84">
        <v>292917.864</v>
      </c>
      <c r="H42" s="85" t="s">
        <v>233</v>
      </c>
      <c r="I42" s="84">
        <v>322210</v>
      </c>
    </row>
    <row r="43" spans="2:9" ht="27.75" customHeight="1">
      <c r="B43" s="57">
        <v>31</v>
      </c>
      <c r="C43" s="86" t="s">
        <v>95</v>
      </c>
      <c r="D43" s="87" t="s">
        <v>277</v>
      </c>
      <c r="E43" s="92" t="s">
        <v>150</v>
      </c>
      <c r="F43" s="84">
        <v>24248</v>
      </c>
      <c r="G43" s="84">
        <v>337532.15999999997</v>
      </c>
      <c r="H43" s="85" t="s">
        <v>233</v>
      </c>
      <c r="I43" s="84">
        <v>371286</v>
      </c>
    </row>
    <row r="44" spans="2:9" ht="27.75" customHeight="1">
      <c r="B44" s="57">
        <v>32</v>
      </c>
      <c r="C44" s="86" t="s">
        <v>96</v>
      </c>
      <c r="D44" s="93" t="s">
        <v>278</v>
      </c>
      <c r="E44" s="94" t="s">
        <v>279</v>
      </c>
      <c r="F44" s="95">
        <v>1102464</v>
      </c>
      <c r="G44" s="84">
        <v>13229568</v>
      </c>
      <c r="H44" s="85" t="s">
        <v>233</v>
      </c>
      <c r="I44" s="84">
        <v>14552525</v>
      </c>
    </row>
    <row r="45" spans="2:9" ht="27.75" customHeight="1">
      <c r="B45" s="57">
        <v>33</v>
      </c>
      <c r="C45" s="86" t="s">
        <v>96</v>
      </c>
      <c r="D45" s="93" t="s">
        <v>280</v>
      </c>
      <c r="E45" s="94" t="s">
        <v>279</v>
      </c>
      <c r="F45" s="84">
        <v>617287.55000000005</v>
      </c>
      <c r="G45" s="84">
        <v>8670758</v>
      </c>
      <c r="H45" s="85" t="s">
        <v>233</v>
      </c>
      <c r="I45" s="84">
        <v>9537834</v>
      </c>
    </row>
    <row r="46" spans="2:9" ht="27.75" customHeight="1">
      <c r="B46" s="57">
        <v>34</v>
      </c>
      <c r="C46" s="86" t="s">
        <v>96</v>
      </c>
      <c r="D46" s="96" t="s">
        <v>281</v>
      </c>
      <c r="E46" s="94" t="s">
        <v>279</v>
      </c>
      <c r="F46" s="84">
        <v>1551723.6</v>
      </c>
      <c r="G46" s="84">
        <v>23759992</v>
      </c>
      <c r="H46" s="85" t="s">
        <v>233</v>
      </c>
      <c r="I46" s="84">
        <v>26135992</v>
      </c>
    </row>
    <row r="47" spans="2:9" ht="39" customHeight="1">
      <c r="B47" s="57">
        <v>35</v>
      </c>
      <c r="C47" s="86" t="s">
        <v>96</v>
      </c>
      <c r="D47" s="96" t="s">
        <v>282</v>
      </c>
      <c r="E47" s="94" t="s">
        <v>139</v>
      </c>
      <c r="F47" s="97">
        <v>2839014</v>
      </c>
      <c r="G47" s="84">
        <v>34068168</v>
      </c>
      <c r="H47" s="85" t="s">
        <v>233</v>
      </c>
      <c r="I47" s="84">
        <v>37474985</v>
      </c>
    </row>
    <row r="48" spans="2:9" ht="27.75" customHeight="1">
      <c r="B48" s="57">
        <v>36</v>
      </c>
      <c r="C48" s="86" t="s">
        <v>96</v>
      </c>
      <c r="D48" s="96" t="s">
        <v>283</v>
      </c>
      <c r="E48" s="94" t="s">
        <v>284</v>
      </c>
      <c r="F48" s="97">
        <v>1075165.828</v>
      </c>
      <c r="G48" s="84">
        <v>14966309</v>
      </c>
      <c r="H48" s="85" t="s">
        <v>233</v>
      </c>
      <c r="I48" s="84">
        <v>16462940</v>
      </c>
    </row>
    <row r="49" spans="2:9" ht="27.75" customHeight="1">
      <c r="B49" s="57">
        <v>37</v>
      </c>
      <c r="C49" s="86" t="s">
        <v>121</v>
      </c>
      <c r="D49" s="87" t="s">
        <v>285</v>
      </c>
      <c r="E49" s="83" t="s">
        <v>286</v>
      </c>
      <c r="F49" s="84">
        <v>7000</v>
      </c>
      <c r="G49" s="84">
        <v>97440</v>
      </c>
      <c r="H49" s="85" t="s">
        <v>233</v>
      </c>
      <c r="I49" s="84">
        <v>107184</v>
      </c>
    </row>
    <row r="50" spans="2:9" ht="27.75" customHeight="1">
      <c r="B50" s="57">
        <v>38</v>
      </c>
      <c r="C50" s="86" t="s">
        <v>121</v>
      </c>
      <c r="D50" s="87" t="s">
        <v>287</v>
      </c>
      <c r="E50" s="83" t="s">
        <v>288</v>
      </c>
      <c r="F50" s="84">
        <v>6000</v>
      </c>
      <c r="G50" s="84">
        <v>83520</v>
      </c>
      <c r="H50" s="85" t="s">
        <v>233</v>
      </c>
      <c r="I50" s="84">
        <v>91872</v>
      </c>
    </row>
    <row r="51" spans="2:9" ht="27.75" customHeight="1">
      <c r="B51" s="57">
        <v>39</v>
      </c>
      <c r="C51" s="86" t="s">
        <v>121</v>
      </c>
      <c r="D51" s="87" t="s">
        <v>289</v>
      </c>
      <c r="E51" s="83" t="s">
        <v>290</v>
      </c>
      <c r="F51" s="84">
        <v>7000</v>
      </c>
      <c r="G51" s="84">
        <v>97440</v>
      </c>
      <c r="H51" s="85" t="s">
        <v>233</v>
      </c>
      <c r="I51" s="84">
        <v>107184</v>
      </c>
    </row>
    <row r="52" spans="2:9" ht="27.75" customHeight="1">
      <c r="B52" s="57">
        <v>40</v>
      </c>
      <c r="C52" s="86" t="s">
        <v>121</v>
      </c>
      <c r="D52" s="87" t="s">
        <v>291</v>
      </c>
      <c r="E52" s="83" t="s">
        <v>292</v>
      </c>
      <c r="F52" s="84">
        <v>179772.42</v>
      </c>
      <c r="G52" s="84">
        <v>2502432.0863999999</v>
      </c>
      <c r="H52" s="85" t="s">
        <v>233</v>
      </c>
      <c r="I52" s="84">
        <v>2752676</v>
      </c>
    </row>
    <row r="53" spans="2:9" ht="36">
      <c r="B53" s="57">
        <v>41</v>
      </c>
      <c r="C53" s="86" t="s">
        <v>121</v>
      </c>
      <c r="D53" s="87" t="s">
        <v>293</v>
      </c>
      <c r="E53" s="83" t="s">
        <v>294</v>
      </c>
      <c r="F53" s="84">
        <v>5500</v>
      </c>
      <c r="G53" s="84">
        <v>76560</v>
      </c>
      <c r="H53" s="85" t="s">
        <v>233</v>
      </c>
      <c r="I53" s="84">
        <v>84216</v>
      </c>
    </row>
    <row r="54" spans="2:9" ht="24">
      <c r="B54" s="57">
        <v>42</v>
      </c>
      <c r="C54" s="86" t="s">
        <v>121</v>
      </c>
      <c r="D54" s="98" t="s">
        <v>295</v>
      </c>
      <c r="E54" s="83" t="s">
        <v>296</v>
      </c>
      <c r="F54" s="84">
        <v>35000</v>
      </c>
      <c r="G54" s="84">
        <v>487199.99999999994</v>
      </c>
      <c r="H54" s="85" t="s">
        <v>233</v>
      </c>
      <c r="I54" s="84">
        <v>535920</v>
      </c>
    </row>
    <row r="55" spans="2:9" ht="36">
      <c r="B55" s="57">
        <v>43</v>
      </c>
      <c r="C55" s="86" t="s">
        <v>121</v>
      </c>
      <c r="D55" s="87" t="s">
        <v>297</v>
      </c>
      <c r="E55" s="83" t="s">
        <v>298</v>
      </c>
      <c r="F55" s="84">
        <v>270000</v>
      </c>
      <c r="G55" s="84">
        <v>3758399.9999999995</v>
      </c>
      <c r="H55" s="85" t="s">
        <v>233</v>
      </c>
      <c r="I55" s="84">
        <v>4134240</v>
      </c>
    </row>
    <row r="56" spans="2:9" ht="24">
      <c r="B56" s="57">
        <v>44</v>
      </c>
      <c r="C56" s="86" t="s">
        <v>121</v>
      </c>
      <c r="D56" s="82" t="s">
        <v>299</v>
      </c>
      <c r="E56" s="83" t="s">
        <v>300</v>
      </c>
      <c r="F56" s="84">
        <v>15000</v>
      </c>
      <c r="G56" s="84">
        <v>208800</v>
      </c>
      <c r="H56" s="85" t="s">
        <v>233</v>
      </c>
      <c r="I56" s="84">
        <v>229680</v>
      </c>
    </row>
    <row r="57" spans="2:9" ht="36">
      <c r="B57" s="57">
        <v>45</v>
      </c>
      <c r="C57" s="86" t="s">
        <v>121</v>
      </c>
      <c r="D57" s="82" t="s">
        <v>301</v>
      </c>
      <c r="E57" s="83" t="s">
        <v>302</v>
      </c>
      <c r="F57" s="84">
        <v>250610</v>
      </c>
      <c r="G57" s="84">
        <v>3488491.1999999997</v>
      </c>
      <c r="H57" s="85" t="s">
        <v>233</v>
      </c>
      <c r="I57" s="84">
        <v>3837341</v>
      </c>
    </row>
    <row r="58" spans="2:9" ht="48" customHeight="1">
      <c r="B58" s="57">
        <v>46</v>
      </c>
      <c r="C58" s="86" t="s">
        <v>121</v>
      </c>
      <c r="D58" s="82" t="s">
        <v>303</v>
      </c>
      <c r="E58" s="83" t="s">
        <v>304</v>
      </c>
      <c r="F58" s="84">
        <v>105007.54</v>
      </c>
      <c r="G58" s="84">
        <v>1461704.9567999998</v>
      </c>
      <c r="H58" s="85" t="s">
        <v>233</v>
      </c>
      <c r="I58" s="84">
        <v>1607876</v>
      </c>
    </row>
    <row r="59" spans="2:9" ht="48">
      <c r="B59" s="57">
        <v>47</v>
      </c>
      <c r="C59" s="86" t="s">
        <v>121</v>
      </c>
      <c r="D59" s="82" t="s">
        <v>305</v>
      </c>
      <c r="E59" s="83" t="s">
        <v>306</v>
      </c>
      <c r="F59" s="84">
        <v>97000</v>
      </c>
      <c r="G59" s="84">
        <v>1350240</v>
      </c>
      <c r="H59" s="85" t="s">
        <v>233</v>
      </c>
      <c r="I59" s="84">
        <v>1485264</v>
      </c>
    </row>
    <row r="60" spans="2:9" ht="24">
      <c r="B60" s="57">
        <v>48</v>
      </c>
      <c r="C60" s="86" t="s">
        <v>97</v>
      </c>
      <c r="D60" s="82" t="s">
        <v>307</v>
      </c>
      <c r="E60" s="88" t="s">
        <v>308</v>
      </c>
      <c r="F60" s="84">
        <v>46171.839999999997</v>
      </c>
      <c r="G60" s="84">
        <v>642712.01279999991</v>
      </c>
      <c r="H60" s="85" t="s">
        <v>233</v>
      </c>
      <c r="I60" s="84">
        <v>706984</v>
      </c>
    </row>
    <row r="61" spans="2:9" ht="24">
      <c r="B61" s="57">
        <v>49</v>
      </c>
      <c r="C61" s="86" t="s">
        <v>97</v>
      </c>
      <c r="D61" s="82" t="s">
        <v>309</v>
      </c>
      <c r="E61" s="88" t="s">
        <v>150</v>
      </c>
      <c r="F61" s="84">
        <v>42000</v>
      </c>
      <c r="G61" s="84">
        <v>584640</v>
      </c>
      <c r="H61" s="85" t="s">
        <v>233</v>
      </c>
      <c r="I61" s="84">
        <v>643104</v>
      </c>
    </row>
    <row r="62" spans="2:9" ht="24">
      <c r="B62" s="57">
        <v>50</v>
      </c>
      <c r="C62" s="86" t="s">
        <v>97</v>
      </c>
      <c r="D62" s="82" t="s">
        <v>310</v>
      </c>
      <c r="E62" s="88" t="s">
        <v>150</v>
      </c>
      <c r="F62" s="84">
        <v>55000</v>
      </c>
      <c r="G62" s="84">
        <v>765600</v>
      </c>
      <c r="H62" s="85" t="s">
        <v>233</v>
      </c>
      <c r="I62" s="84">
        <v>842160</v>
      </c>
    </row>
    <row r="63" spans="2:9" ht="36">
      <c r="B63" s="57">
        <v>51</v>
      </c>
      <c r="C63" s="86" t="s">
        <v>97</v>
      </c>
      <c r="D63" s="82" t="s">
        <v>311</v>
      </c>
      <c r="E63" s="88" t="s">
        <v>312</v>
      </c>
      <c r="F63" s="84">
        <v>78500</v>
      </c>
      <c r="G63" s="84">
        <v>1092720</v>
      </c>
      <c r="H63" s="85" t="s">
        <v>233</v>
      </c>
      <c r="I63" s="84">
        <v>1201992</v>
      </c>
    </row>
    <row r="64" spans="2:9" ht="36">
      <c r="B64" s="57">
        <v>52</v>
      </c>
      <c r="C64" s="86" t="s">
        <v>97</v>
      </c>
      <c r="D64" s="82" t="s">
        <v>313</v>
      </c>
      <c r="E64" s="88" t="s">
        <v>193</v>
      </c>
      <c r="F64" s="84">
        <v>43760.75</v>
      </c>
      <c r="G64" s="84">
        <v>609149.64</v>
      </c>
      <c r="H64" s="85" t="s">
        <v>233</v>
      </c>
      <c r="I64" s="84">
        <v>670065</v>
      </c>
    </row>
    <row r="65" spans="2:9" ht="24">
      <c r="B65" s="57">
        <v>53</v>
      </c>
      <c r="C65" s="86" t="s">
        <v>97</v>
      </c>
      <c r="D65" s="82" t="s">
        <v>314</v>
      </c>
      <c r="E65" s="88" t="s">
        <v>193</v>
      </c>
      <c r="F65" s="84">
        <v>60800</v>
      </c>
      <c r="G65" s="84">
        <v>846335.99999999988</v>
      </c>
      <c r="H65" s="85" t="s">
        <v>233</v>
      </c>
      <c r="I65" s="84">
        <v>930970</v>
      </c>
    </row>
    <row r="66" spans="2:9" ht="24">
      <c r="B66" s="57">
        <v>54</v>
      </c>
      <c r="C66" s="86" t="s">
        <v>97</v>
      </c>
      <c r="D66" s="82" t="s">
        <v>315</v>
      </c>
      <c r="E66" s="88" t="s">
        <v>316</v>
      </c>
      <c r="F66" s="84">
        <v>58577.88</v>
      </c>
      <c r="G66" s="84">
        <v>815404.08959999983</v>
      </c>
      <c r="H66" s="85" t="s">
        <v>233</v>
      </c>
      <c r="I66" s="84">
        <v>896945</v>
      </c>
    </row>
    <row r="67" spans="2:9" ht="36">
      <c r="B67" s="57">
        <v>55</v>
      </c>
      <c r="C67" s="86" t="s">
        <v>97</v>
      </c>
      <c r="D67" s="82" t="s">
        <v>317</v>
      </c>
      <c r="E67" s="88" t="s">
        <v>318</v>
      </c>
      <c r="F67" s="84">
        <v>51394.79</v>
      </c>
      <c r="G67" s="84">
        <v>715415.47679999995</v>
      </c>
      <c r="H67" s="85" t="s">
        <v>233</v>
      </c>
      <c r="I67" s="84">
        <v>786958</v>
      </c>
    </row>
    <row r="68" spans="2:9" ht="26.25" customHeight="1">
      <c r="B68" s="57">
        <v>56</v>
      </c>
      <c r="C68" s="86" t="s">
        <v>97</v>
      </c>
      <c r="D68" s="82" t="s">
        <v>319</v>
      </c>
      <c r="E68" s="88" t="s">
        <v>320</v>
      </c>
      <c r="F68" s="84">
        <v>90000</v>
      </c>
      <c r="G68" s="84">
        <v>1252800</v>
      </c>
      <c r="H68" s="85" t="s">
        <v>233</v>
      </c>
      <c r="I68" s="84">
        <v>1378080</v>
      </c>
    </row>
    <row r="69" spans="2:9" ht="28.5" customHeight="1">
      <c r="B69" s="57">
        <v>57</v>
      </c>
      <c r="C69" s="86" t="s">
        <v>97</v>
      </c>
      <c r="D69" s="82" t="s">
        <v>321</v>
      </c>
      <c r="E69" s="88" t="s">
        <v>150</v>
      </c>
      <c r="F69" s="84">
        <v>60000</v>
      </c>
      <c r="G69" s="84">
        <v>835200</v>
      </c>
      <c r="H69" s="85" t="s">
        <v>233</v>
      </c>
      <c r="I69" s="84">
        <v>918720</v>
      </c>
    </row>
    <row r="70" spans="2:9" ht="39" customHeight="1">
      <c r="B70" s="57">
        <v>58</v>
      </c>
      <c r="C70" s="86" t="s">
        <v>98</v>
      </c>
      <c r="D70" s="82" t="s">
        <v>322</v>
      </c>
      <c r="E70" s="88" t="s">
        <v>323</v>
      </c>
      <c r="F70" s="84">
        <v>4241</v>
      </c>
      <c r="G70" s="84">
        <v>59034.719999999994</v>
      </c>
      <c r="H70" s="85" t="s">
        <v>233</v>
      </c>
      <c r="I70" s="84">
        <v>64939</v>
      </c>
    </row>
    <row r="71" spans="2:9" ht="28.5" customHeight="1">
      <c r="B71" s="57">
        <v>59</v>
      </c>
      <c r="C71" s="86" t="s">
        <v>98</v>
      </c>
      <c r="D71" s="82" t="s">
        <v>324</v>
      </c>
      <c r="E71" s="88" t="s">
        <v>325</v>
      </c>
      <c r="F71" s="99">
        <v>6061</v>
      </c>
      <c r="G71" s="84">
        <v>84369.12</v>
      </c>
      <c r="H71" s="85" t="s">
        <v>233</v>
      </c>
      <c r="I71" s="84">
        <v>92807</v>
      </c>
    </row>
    <row r="72" spans="2:9" ht="24">
      <c r="B72" s="57">
        <v>60</v>
      </c>
      <c r="C72" s="86" t="s">
        <v>98</v>
      </c>
      <c r="D72" s="82" t="s">
        <v>326</v>
      </c>
      <c r="E72" s="88" t="s">
        <v>210</v>
      </c>
      <c r="F72" s="84">
        <v>5500</v>
      </c>
      <c r="G72" s="84">
        <v>76560</v>
      </c>
      <c r="H72" s="85" t="s">
        <v>233</v>
      </c>
      <c r="I72" s="84">
        <v>84216</v>
      </c>
    </row>
    <row r="73" spans="2:9" ht="24">
      <c r="B73" s="57">
        <v>61</v>
      </c>
      <c r="C73" s="86" t="s">
        <v>98</v>
      </c>
      <c r="D73" s="82" t="s">
        <v>327</v>
      </c>
      <c r="E73" s="88" t="s">
        <v>328</v>
      </c>
      <c r="F73" s="84">
        <v>23100</v>
      </c>
      <c r="G73" s="84">
        <v>321552</v>
      </c>
      <c r="H73" s="85" t="s">
        <v>233</v>
      </c>
      <c r="I73" s="84">
        <v>353708</v>
      </c>
    </row>
    <row r="74" spans="2:9" ht="27.75" customHeight="1">
      <c r="B74" s="57">
        <v>62</v>
      </c>
      <c r="C74" s="86" t="s">
        <v>100</v>
      </c>
      <c r="D74" s="82" t="s">
        <v>329</v>
      </c>
      <c r="E74" s="88" t="s">
        <v>330</v>
      </c>
      <c r="F74" s="84">
        <v>7114.5</v>
      </c>
      <c r="G74" s="84">
        <v>99033.84</v>
      </c>
      <c r="H74" s="85" t="s">
        <v>233</v>
      </c>
      <c r="I74" s="84">
        <v>108938</v>
      </c>
    </row>
    <row r="75" spans="2:9" ht="27.75" customHeight="1">
      <c r="B75" s="57">
        <v>63</v>
      </c>
      <c r="C75" s="86" t="s">
        <v>100</v>
      </c>
      <c r="D75" s="82" t="s">
        <v>331</v>
      </c>
      <c r="E75" s="88" t="s">
        <v>332</v>
      </c>
      <c r="F75" s="84">
        <v>5528</v>
      </c>
      <c r="G75" s="84">
        <v>76949.759999999995</v>
      </c>
      <c r="H75" s="85" t="s">
        <v>233</v>
      </c>
      <c r="I75" s="84">
        <v>84645</v>
      </c>
    </row>
    <row r="76" spans="2:9" ht="27.75" customHeight="1">
      <c r="B76" s="57">
        <v>64</v>
      </c>
      <c r="C76" s="86" t="s">
        <v>100</v>
      </c>
      <c r="D76" s="82" t="s">
        <v>333</v>
      </c>
      <c r="E76" s="88" t="s">
        <v>334</v>
      </c>
      <c r="F76" s="84">
        <v>13000</v>
      </c>
      <c r="G76" s="84">
        <v>180960</v>
      </c>
      <c r="H76" s="85" t="s">
        <v>233</v>
      </c>
      <c r="I76" s="84">
        <v>199056</v>
      </c>
    </row>
    <row r="77" spans="2:9" ht="27.75" customHeight="1">
      <c r="B77" s="57">
        <v>65</v>
      </c>
      <c r="C77" s="86" t="s">
        <v>100</v>
      </c>
      <c r="D77" s="82" t="s">
        <v>335</v>
      </c>
      <c r="E77" s="88" t="s">
        <v>336</v>
      </c>
      <c r="F77" s="84">
        <v>5315.1</v>
      </c>
      <c r="G77" s="84">
        <v>73986.191999999995</v>
      </c>
      <c r="H77" s="85" t="s">
        <v>233</v>
      </c>
      <c r="I77" s="84">
        <v>81385</v>
      </c>
    </row>
    <row r="78" spans="2:9" ht="27.75" customHeight="1">
      <c r="B78" s="57">
        <v>66</v>
      </c>
      <c r="C78" s="86" t="s">
        <v>100</v>
      </c>
      <c r="D78" s="82" t="s">
        <v>337</v>
      </c>
      <c r="E78" s="88" t="s">
        <v>338</v>
      </c>
      <c r="F78" s="84">
        <v>19500</v>
      </c>
      <c r="G78" s="84">
        <v>271440</v>
      </c>
      <c r="H78" s="85" t="s">
        <v>233</v>
      </c>
      <c r="I78" s="84">
        <v>298584</v>
      </c>
    </row>
    <row r="79" spans="2:9" ht="27.75" customHeight="1">
      <c r="B79" s="57">
        <v>67</v>
      </c>
      <c r="C79" s="86" t="s">
        <v>100</v>
      </c>
      <c r="D79" s="82" t="s">
        <v>339</v>
      </c>
      <c r="E79" s="88" t="s">
        <v>340</v>
      </c>
      <c r="F79" s="84">
        <v>5000</v>
      </c>
      <c r="G79" s="84">
        <v>69600</v>
      </c>
      <c r="H79" s="85" t="s">
        <v>233</v>
      </c>
      <c r="I79" s="84">
        <v>76560</v>
      </c>
    </row>
    <row r="80" spans="2:9" ht="27.75" customHeight="1">
      <c r="B80" s="57">
        <v>68</v>
      </c>
      <c r="C80" s="86" t="s">
        <v>100</v>
      </c>
      <c r="D80" s="82" t="s">
        <v>341</v>
      </c>
      <c r="E80" s="88" t="s">
        <v>342</v>
      </c>
      <c r="F80" s="84">
        <v>5999.65</v>
      </c>
      <c r="G80" s="84">
        <v>83515.127999999982</v>
      </c>
      <c r="H80" s="85" t="s">
        <v>233</v>
      </c>
      <c r="I80" s="84">
        <v>91867</v>
      </c>
    </row>
    <row r="81" spans="2:9" ht="27.75" customHeight="1">
      <c r="B81" s="57">
        <v>69</v>
      </c>
      <c r="C81" s="86" t="s">
        <v>100</v>
      </c>
      <c r="D81" s="82" t="s">
        <v>343</v>
      </c>
      <c r="E81" s="88" t="s">
        <v>344</v>
      </c>
      <c r="F81" s="84">
        <v>7500</v>
      </c>
      <c r="G81" s="84">
        <v>104400</v>
      </c>
      <c r="H81" s="85" t="s">
        <v>233</v>
      </c>
      <c r="I81" s="84">
        <v>114840</v>
      </c>
    </row>
    <row r="82" spans="2:9" ht="27.75" customHeight="1">
      <c r="B82" s="57">
        <v>70</v>
      </c>
      <c r="C82" s="86" t="s">
        <v>100</v>
      </c>
      <c r="D82" s="82" t="s">
        <v>345</v>
      </c>
      <c r="E82" s="88" t="s">
        <v>346</v>
      </c>
      <c r="F82" s="84">
        <v>15000</v>
      </c>
      <c r="G82" s="84">
        <v>208800</v>
      </c>
      <c r="H82" s="85" t="s">
        <v>233</v>
      </c>
      <c r="I82" s="84">
        <v>229680</v>
      </c>
    </row>
    <row r="83" spans="2:9" ht="27.75" customHeight="1">
      <c r="B83" s="57">
        <v>71</v>
      </c>
      <c r="C83" s="86" t="s">
        <v>100</v>
      </c>
      <c r="D83" s="82" t="s">
        <v>347</v>
      </c>
      <c r="E83" s="88" t="s">
        <v>348</v>
      </c>
      <c r="F83" s="84">
        <v>4200</v>
      </c>
      <c r="G83" s="84">
        <v>58463.999999999993</v>
      </c>
      <c r="H83" s="85" t="s">
        <v>233</v>
      </c>
      <c r="I83" s="84">
        <v>64311</v>
      </c>
    </row>
    <row r="84" spans="2:9" ht="27.75" customHeight="1">
      <c r="B84" s="57">
        <v>72</v>
      </c>
      <c r="C84" s="86" t="s">
        <v>100</v>
      </c>
      <c r="D84" s="82" t="s">
        <v>349</v>
      </c>
      <c r="E84" s="88" t="s">
        <v>350</v>
      </c>
      <c r="F84" s="84">
        <v>1212.3499999999999</v>
      </c>
      <c r="G84" s="84">
        <v>16875.911999999997</v>
      </c>
      <c r="H84" s="85" t="s">
        <v>233</v>
      </c>
      <c r="I84" s="84">
        <v>18564</v>
      </c>
    </row>
    <row r="85" spans="2:9" ht="27.75" customHeight="1">
      <c r="B85" s="57">
        <v>73</v>
      </c>
      <c r="C85" s="86" t="s">
        <v>100</v>
      </c>
      <c r="D85" s="82" t="s">
        <v>351</v>
      </c>
      <c r="E85" s="88" t="s">
        <v>352</v>
      </c>
      <c r="F85" s="84">
        <v>5100</v>
      </c>
      <c r="G85" s="84">
        <v>70992</v>
      </c>
      <c r="H85" s="85" t="s">
        <v>233</v>
      </c>
      <c r="I85" s="84">
        <v>78092</v>
      </c>
    </row>
    <row r="86" spans="2:9" ht="27.75" customHeight="1">
      <c r="B86" s="57">
        <v>74</v>
      </c>
      <c r="C86" s="86" t="s">
        <v>100</v>
      </c>
      <c r="D86" s="82" t="s">
        <v>353</v>
      </c>
      <c r="E86" s="88" t="s">
        <v>354</v>
      </c>
      <c r="F86" s="84">
        <v>8400</v>
      </c>
      <c r="G86" s="84">
        <v>116927.99999999999</v>
      </c>
      <c r="H86" s="85" t="s">
        <v>233</v>
      </c>
      <c r="I86" s="84">
        <v>128621</v>
      </c>
    </row>
    <row r="87" spans="2:9" ht="27.75" customHeight="1">
      <c r="B87" s="57">
        <v>75</v>
      </c>
      <c r="C87" s="86" t="s">
        <v>100</v>
      </c>
      <c r="D87" s="82" t="s">
        <v>355</v>
      </c>
      <c r="E87" s="88" t="s">
        <v>356</v>
      </c>
      <c r="F87" s="84">
        <v>9061.5</v>
      </c>
      <c r="G87" s="84">
        <v>126136.07999999999</v>
      </c>
      <c r="H87" s="85" t="s">
        <v>233</v>
      </c>
      <c r="I87" s="84">
        <v>138750</v>
      </c>
    </row>
    <row r="88" spans="2:9" ht="27.75" customHeight="1">
      <c r="B88" s="57">
        <v>76</v>
      </c>
      <c r="C88" s="86" t="s">
        <v>100</v>
      </c>
      <c r="D88" s="82" t="s">
        <v>357</v>
      </c>
      <c r="E88" s="88" t="s">
        <v>358</v>
      </c>
      <c r="F88" s="84">
        <v>20000</v>
      </c>
      <c r="G88" s="84">
        <v>278400</v>
      </c>
      <c r="H88" s="85" t="s">
        <v>233</v>
      </c>
      <c r="I88" s="84">
        <v>306240</v>
      </c>
    </row>
    <row r="89" spans="2:9" ht="36">
      <c r="B89" s="57">
        <v>77</v>
      </c>
      <c r="C89" s="86" t="s">
        <v>100</v>
      </c>
      <c r="D89" s="82" t="s">
        <v>359</v>
      </c>
      <c r="E89" s="88" t="s">
        <v>193</v>
      </c>
      <c r="F89" s="84">
        <v>190350</v>
      </c>
      <c r="G89" s="84">
        <v>2649672</v>
      </c>
      <c r="H89" s="85" t="s">
        <v>233</v>
      </c>
      <c r="I89" s="84">
        <v>2914640</v>
      </c>
    </row>
    <row r="90" spans="2:9" ht="24">
      <c r="B90" s="57">
        <v>78</v>
      </c>
      <c r="C90" s="86" t="s">
        <v>100</v>
      </c>
      <c r="D90" s="82" t="s">
        <v>360</v>
      </c>
      <c r="E90" s="88" t="s">
        <v>206</v>
      </c>
      <c r="F90" s="84">
        <v>110000</v>
      </c>
      <c r="G90" s="84">
        <v>1531200</v>
      </c>
      <c r="H90" s="85" t="s">
        <v>233</v>
      </c>
      <c r="I90" s="84">
        <v>1684320</v>
      </c>
    </row>
    <row r="91" spans="2:9" ht="24">
      <c r="B91" s="57">
        <v>79</v>
      </c>
      <c r="C91" s="86" t="s">
        <v>100</v>
      </c>
      <c r="D91" s="82" t="s">
        <v>361</v>
      </c>
      <c r="E91" s="88" t="s">
        <v>150</v>
      </c>
      <c r="F91" s="84">
        <v>20000</v>
      </c>
      <c r="G91" s="84">
        <v>278400</v>
      </c>
      <c r="H91" s="85" t="s">
        <v>233</v>
      </c>
      <c r="I91" s="84">
        <v>306240</v>
      </c>
    </row>
    <row r="92" spans="2:9" ht="36">
      <c r="B92" s="57">
        <v>80</v>
      </c>
      <c r="C92" s="86" t="s">
        <v>100</v>
      </c>
      <c r="D92" s="82" t="s">
        <v>362</v>
      </c>
      <c r="E92" s="88" t="s">
        <v>141</v>
      </c>
      <c r="F92" s="84">
        <v>1817000</v>
      </c>
      <c r="G92" s="84">
        <v>25292640</v>
      </c>
      <c r="H92" s="85" t="s">
        <v>233</v>
      </c>
      <c r="I92" s="84">
        <v>27821904</v>
      </c>
    </row>
    <row r="93" spans="2:9" ht="36">
      <c r="B93" s="57">
        <v>81</v>
      </c>
      <c r="C93" s="86" t="s">
        <v>101</v>
      </c>
      <c r="D93" s="82" t="s">
        <v>363</v>
      </c>
      <c r="E93" s="83" t="s">
        <v>298</v>
      </c>
      <c r="F93" s="84">
        <v>1656360.75</v>
      </c>
      <c r="G93" s="84">
        <v>23056541.639999997</v>
      </c>
      <c r="H93" s="85" t="s">
        <v>233</v>
      </c>
      <c r="I93" s="84">
        <v>25362196</v>
      </c>
    </row>
    <row r="94" spans="2:9" ht="24">
      <c r="B94" s="57">
        <v>82</v>
      </c>
      <c r="C94" s="86" t="s">
        <v>102</v>
      </c>
      <c r="D94" s="87" t="s">
        <v>364</v>
      </c>
      <c r="E94" s="88" t="s">
        <v>365</v>
      </c>
      <c r="F94" s="84">
        <v>13330.2</v>
      </c>
      <c r="G94" s="84">
        <v>185556.38400000002</v>
      </c>
      <c r="H94" s="85" t="s">
        <v>233</v>
      </c>
      <c r="I94" s="84">
        <v>204113</v>
      </c>
    </row>
    <row r="95" spans="2:9" ht="36">
      <c r="B95" s="57">
        <v>83</v>
      </c>
      <c r="C95" s="86" t="s">
        <v>102</v>
      </c>
      <c r="D95" s="87" t="s">
        <v>366</v>
      </c>
      <c r="E95" s="88" t="s">
        <v>367</v>
      </c>
      <c r="F95" s="84">
        <v>57000</v>
      </c>
      <c r="G95" s="84">
        <v>793440</v>
      </c>
      <c r="H95" s="85" t="s">
        <v>233</v>
      </c>
      <c r="I95" s="84">
        <v>872784</v>
      </c>
    </row>
    <row r="96" spans="2:9" ht="132">
      <c r="B96" s="57">
        <v>84</v>
      </c>
      <c r="C96" s="86" t="s">
        <v>102</v>
      </c>
      <c r="D96" s="87" t="s">
        <v>368</v>
      </c>
      <c r="E96" s="88" t="s">
        <v>369</v>
      </c>
      <c r="F96" s="84">
        <v>125000</v>
      </c>
      <c r="G96" s="84">
        <v>1739999.9999999998</v>
      </c>
      <c r="H96" s="85" t="s">
        <v>233</v>
      </c>
      <c r="I96" s="84">
        <v>1914000</v>
      </c>
    </row>
    <row r="97" spans="2:9" ht="36">
      <c r="B97" s="57">
        <v>85</v>
      </c>
      <c r="C97" s="86" t="s">
        <v>102</v>
      </c>
      <c r="D97" s="87" t="s">
        <v>370</v>
      </c>
      <c r="E97" s="88" t="s">
        <v>202</v>
      </c>
      <c r="F97" s="100">
        <v>95000</v>
      </c>
      <c r="G97" s="84">
        <v>1322400</v>
      </c>
      <c r="H97" s="85" t="s">
        <v>233</v>
      </c>
      <c r="I97" s="84">
        <v>1454640</v>
      </c>
    </row>
    <row r="98" spans="2:9" ht="36">
      <c r="B98" s="57">
        <v>86</v>
      </c>
      <c r="C98" s="86" t="s">
        <v>102</v>
      </c>
      <c r="D98" s="87" t="s">
        <v>371</v>
      </c>
      <c r="E98" s="88" t="s">
        <v>150</v>
      </c>
      <c r="F98" s="84">
        <v>26250</v>
      </c>
      <c r="G98" s="84">
        <v>365400</v>
      </c>
      <c r="H98" s="85" t="s">
        <v>233</v>
      </c>
      <c r="I98" s="84">
        <v>401940</v>
      </c>
    </row>
    <row r="99" spans="2:9" ht="36">
      <c r="B99" s="57">
        <v>87</v>
      </c>
      <c r="C99" s="86" t="s">
        <v>102</v>
      </c>
      <c r="D99" s="87" t="s">
        <v>372</v>
      </c>
      <c r="E99" s="88" t="s">
        <v>193</v>
      </c>
      <c r="F99" s="84">
        <v>920000</v>
      </c>
      <c r="G99" s="84">
        <v>12806400</v>
      </c>
      <c r="H99" s="85" t="s">
        <v>233</v>
      </c>
      <c r="I99" s="84">
        <v>14087040</v>
      </c>
    </row>
    <row r="100" spans="2:9" ht="24">
      <c r="B100" s="57">
        <v>88</v>
      </c>
      <c r="C100" s="86" t="s">
        <v>102</v>
      </c>
      <c r="D100" s="87" t="s">
        <v>373</v>
      </c>
      <c r="E100" s="88" t="s">
        <v>197</v>
      </c>
      <c r="F100" s="84">
        <v>22500</v>
      </c>
      <c r="G100" s="84">
        <v>270000</v>
      </c>
      <c r="H100" s="85" t="s">
        <v>233</v>
      </c>
      <c r="I100" s="84">
        <v>297000</v>
      </c>
    </row>
    <row r="101" spans="2:9" ht="24">
      <c r="B101" s="57">
        <v>89</v>
      </c>
      <c r="C101" s="86" t="s">
        <v>102</v>
      </c>
      <c r="D101" s="87" t="s">
        <v>374</v>
      </c>
      <c r="E101" s="88" t="s">
        <v>185</v>
      </c>
      <c r="F101" s="84">
        <v>33000</v>
      </c>
      <c r="G101" s="84">
        <v>396000</v>
      </c>
      <c r="H101" s="85" t="s">
        <v>233</v>
      </c>
      <c r="I101" s="84">
        <v>435600</v>
      </c>
    </row>
    <row r="102" spans="2:9" ht="48">
      <c r="B102" s="57">
        <v>90</v>
      </c>
      <c r="C102" s="86" t="s">
        <v>103</v>
      </c>
      <c r="D102" s="87" t="s">
        <v>375</v>
      </c>
      <c r="E102" s="83" t="s">
        <v>157</v>
      </c>
      <c r="F102" s="84">
        <v>30000</v>
      </c>
      <c r="G102" s="84">
        <v>417600</v>
      </c>
      <c r="H102" s="85" t="s">
        <v>233</v>
      </c>
      <c r="I102" s="84">
        <v>459360</v>
      </c>
    </row>
    <row r="103" spans="2:9" ht="36">
      <c r="B103" s="57">
        <v>91</v>
      </c>
      <c r="C103" s="86" t="s">
        <v>103</v>
      </c>
      <c r="D103" s="87" t="s">
        <v>376</v>
      </c>
      <c r="E103" s="83" t="s">
        <v>193</v>
      </c>
      <c r="F103" s="84">
        <v>50000</v>
      </c>
      <c r="G103" s="84">
        <v>696000</v>
      </c>
      <c r="H103" s="85" t="s">
        <v>233</v>
      </c>
      <c r="I103" s="84">
        <v>765600</v>
      </c>
    </row>
    <row r="104" spans="2:9" ht="24">
      <c r="B104" s="57">
        <v>92</v>
      </c>
      <c r="C104" s="86" t="s">
        <v>103</v>
      </c>
      <c r="D104" s="87" t="s">
        <v>377</v>
      </c>
      <c r="E104" s="83" t="s">
        <v>193</v>
      </c>
      <c r="F104" s="84">
        <v>95000</v>
      </c>
      <c r="G104" s="84">
        <v>1322400</v>
      </c>
      <c r="H104" s="85" t="s">
        <v>233</v>
      </c>
      <c r="I104" s="84">
        <v>1454640</v>
      </c>
    </row>
    <row r="105" spans="2:9" ht="36">
      <c r="B105" s="57">
        <v>93</v>
      </c>
      <c r="C105" s="86" t="s">
        <v>103</v>
      </c>
      <c r="D105" s="87" t="s">
        <v>378</v>
      </c>
      <c r="E105" s="83" t="s">
        <v>379</v>
      </c>
      <c r="F105" s="84">
        <v>29485.07</v>
      </c>
      <c r="G105" s="84">
        <v>410432.17439999996</v>
      </c>
      <c r="H105" s="85" t="s">
        <v>233</v>
      </c>
      <c r="I105" s="84">
        <v>451476</v>
      </c>
    </row>
    <row r="106" spans="2:9" ht="24">
      <c r="B106" s="57">
        <v>94</v>
      </c>
      <c r="C106" s="86" t="s">
        <v>103</v>
      </c>
      <c r="D106" s="87" t="s">
        <v>380</v>
      </c>
      <c r="E106" s="83" t="s">
        <v>202</v>
      </c>
      <c r="F106" s="84">
        <v>25000</v>
      </c>
      <c r="G106" s="84">
        <v>348000</v>
      </c>
      <c r="H106" s="85" t="s">
        <v>233</v>
      </c>
      <c r="I106" s="84">
        <v>382800</v>
      </c>
    </row>
    <row r="107" spans="2:9" ht="24">
      <c r="B107" s="57">
        <v>95</v>
      </c>
      <c r="C107" s="86" t="s">
        <v>104</v>
      </c>
      <c r="D107" s="82" t="s">
        <v>381</v>
      </c>
      <c r="E107" s="88" t="s">
        <v>382</v>
      </c>
      <c r="F107" s="84">
        <v>8500</v>
      </c>
      <c r="G107" s="84">
        <v>118319.99999999999</v>
      </c>
      <c r="H107" s="85" t="s">
        <v>233</v>
      </c>
      <c r="I107" s="84">
        <v>130152</v>
      </c>
    </row>
    <row r="108" spans="2:9" ht="24">
      <c r="B108" s="57">
        <v>96</v>
      </c>
      <c r="C108" s="86" t="s">
        <v>104</v>
      </c>
      <c r="D108" s="82" t="s">
        <v>383</v>
      </c>
      <c r="E108" s="88" t="s">
        <v>384</v>
      </c>
      <c r="F108" s="84">
        <v>8617.14</v>
      </c>
      <c r="G108" s="84">
        <v>119950.58879999998</v>
      </c>
      <c r="H108" s="85" t="s">
        <v>233</v>
      </c>
      <c r="I108" s="84">
        <v>131946</v>
      </c>
    </row>
    <row r="109" spans="2:9" ht="24">
      <c r="B109" s="57">
        <v>97</v>
      </c>
      <c r="C109" s="86" t="s">
        <v>105</v>
      </c>
      <c r="D109" s="82" t="s">
        <v>385</v>
      </c>
      <c r="E109" s="88" t="s">
        <v>139</v>
      </c>
      <c r="F109" s="84">
        <v>21551.72</v>
      </c>
      <c r="G109" s="84">
        <v>299999.9424</v>
      </c>
      <c r="H109" s="85" t="s">
        <v>233</v>
      </c>
      <c r="I109" s="84">
        <v>330000</v>
      </c>
    </row>
    <row r="110" spans="2:9" ht="24">
      <c r="B110" s="57">
        <v>98</v>
      </c>
      <c r="C110" s="86" t="s">
        <v>106</v>
      </c>
      <c r="D110" s="82" t="s">
        <v>386</v>
      </c>
      <c r="E110" s="88" t="s">
        <v>387</v>
      </c>
      <c r="F110" s="84">
        <v>33327.839999999997</v>
      </c>
      <c r="G110" s="84">
        <v>463923.53279999993</v>
      </c>
      <c r="H110" s="85" t="s">
        <v>233</v>
      </c>
      <c r="I110" s="84">
        <v>510316</v>
      </c>
    </row>
    <row r="111" spans="2:9" ht="36">
      <c r="B111" s="57">
        <v>99</v>
      </c>
      <c r="C111" s="86" t="s">
        <v>107</v>
      </c>
      <c r="D111" s="87" t="s">
        <v>388</v>
      </c>
      <c r="E111" s="88" t="s">
        <v>389</v>
      </c>
      <c r="F111" s="84">
        <v>8500</v>
      </c>
      <c r="G111" s="84">
        <v>118319.99999999999</v>
      </c>
      <c r="H111" s="85" t="s">
        <v>233</v>
      </c>
      <c r="I111" s="84">
        <v>130152</v>
      </c>
    </row>
    <row r="112" spans="2:9" ht="24">
      <c r="B112" s="57">
        <v>100</v>
      </c>
      <c r="C112" s="86" t="s">
        <v>107</v>
      </c>
      <c r="D112" s="87" t="s">
        <v>390</v>
      </c>
      <c r="E112" s="88" t="s">
        <v>391</v>
      </c>
      <c r="F112" s="84">
        <v>8500</v>
      </c>
      <c r="G112" s="84">
        <v>118319.99999999999</v>
      </c>
      <c r="H112" s="85" t="s">
        <v>233</v>
      </c>
      <c r="I112" s="84">
        <v>130152</v>
      </c>
    </row>
    <row r="113" spans="2:9" ht="36">
      <c r="B113" s="57">
        <v>101</v>
      </c>
      <c r="C113" s="86" t="s">
        <v>107</v>
      </c>
      <c r="D113" s="87" t="s">
        <v>392</v>
      </c>
      <c r="E113" s="88" t="s">
        <v>393</v>
      </c>
      <c r="F113" s="84">
        <v>130000</v>
      </c>
      <c r="G113" s="84">
        <v>1809599.9999999998</v>
      </c>
      <c r="H113" s="85" t="s">
        <v>233</v>
      </c>
      <c r="I113" s="84">
        <v>1990560</v>
      </c>
    </row>
    <row r="114" spans="2:9" ht="24">
      <c r="B114" s="57">
        <v>102</v>
      </c>
      <c r="C114" s="86" t="s">
        <v>107</v>
      </c>
      <c r="D114" s="87" t="s">
        <v>394</v>
      </c>
      <c r="E114" s="88" t="s">
        <v>157</v>
      </c>
      <c r="F114" s="84">
        <v>80252</v>
      </c>
      <c r="G114" s="84">
        <v>1117107.8399999999</v>
      </c>
      <c r="H114" s="85" t="s">
        <v>233</v>
      </c>
      <c r="I114" s="84">
        <v>1228819</v>
      </c>
    </row>
    <row r="115" spans="2:9" ht="27.75" customHeight="1">
      <c r="B115" s="57">
        <v>103</v>
      </c>
      <c r="C115" s="86" t="s">
        <v>107</v>
      </c>
      <c r="D115" s="87" t="s">
        <v>395</v>
      </c>
      <c r="E115" s="88" t="s">
        <v>298</v>
      </c>
      <c r="F115" s="84">
        <v>214092</v>
      </c>
      <c r="G115" s="84">
        <v>2980160.6399999997</v>
      </c>
      <c r="H115" s="85" t="s">
        <v>233</v>
      </c>
      <c r="I115" s="84">
        <v>3278177</v>
      </c>
    </row>
    <row r="116" spans="2:9" ht="27.75" customHeight="1">
      <c r="B116" s="57">
        <v>104</v>
      </c>
      <c r="C116" s="86" t="s">
        <v>107</v>
      </c>
      <c r="D116" s="87" t="s">
        <v>396</v>
      </c>
      <c r="E116" s="88" t="s">
        <v>193</v>
      </c>
      <c r="F116" s="84">
        <v>145348.67000000001</v>
      </c>
      <c r="G116" s="84">
        <v>2023253.4863999998</v>
      </c>
      <c r="H116" s="85" t="s">
        <v>233</v>
      </c>
      <c r="I116" s="84">
        <v>2225579</v>
      </c>
    </row>
    <row r="117" spans="2:9" ht="24">
      <c r="B117" s="57">
        <v>105</v>
      </c>
      <c r="C117" s="86" t="s">
        <v>107</v>
      </c>
      <c r="D117" s="87" t="s">
        <v>397</v>
      </c>
      <c r="E117" s="88" t="s">
        <v>398</v>
      </c>
      <c r="F117" s="84">
        <v>15286.31</v>
      </c>
      <c r="G117" s="84">
        <v>212785.43519999998</v>
      </c>
      <c r="H117" s="85" t="s">
        <v>233</v>
      </c>
      <c r="I117" s="84">
        <v>234064</v>
      </c>
    </row>
    <row r="118" spans="2:9" ht="24">
      <c r="B118" s="57">
        <v>106</v>
      </c>
      <c r="C118" s="86" t="s">
        <v>107</v>
      </c>
      <c r="D118" s="87" t="s">
        <v>399</v>
      </c>
      <c r="E118" s="88" t="s">
        <v>400</v>
      </c>
      <c r="F118" s="84">
        <v>21000</v>
      </c>
      <c r="G118" s="84">
        <v>292320</v>
      </c>
      <c r="H118" s="85" t="s">
        <v>233</v>
      </c>
      <c r="I118" s="84">
        <v>321552</v>
      </c>
    </row>
    <row r="119" spans="2:9" ht="24">
      <c r="B119" s="57">
        <v>107</v>
      </c>
      <c r="C119" s="86" t="s">
        <v>107</v>
      </c>
      <c r="D119" s="87" t="s">
        <v>401</v>
      </c>
      <c r="E119" s="88" t="s">
        <v>402</v>
      </c>
      <c r="F119" s="84">
        <v>12798</v>
      </c>
      <c r="G119" s="84">
        <v>178148.15999999997</v>
      </c>
      <c r="H119" s="85" t="s">
        <v>233</v>
      </c>
      <c r="I119" s="84">
        <v>195963</v>
      </c>
    </row>
    <row r="120" spans="2:9" ht="24">
      <c r="B120" s="57">
        <v>108</v>
      </c>
      <c r="C120" s="86" t="s">
        <v>107</v>
      </c>
      <c r="D120" s="87" t="s">
        <v>403</v>
      </c>
      <c r="E120" s="88" t="s">
        <v>404</v>
      </c>
      <c r="F120" s="84">
        <v>27000</v>
      </c>
      <c r="G120" s="84">
        <v>375840</v>
      </c>
      <c r="H120" s="85" t="s">
        <v>233</v>
      </c>
      <c r="I120" s="84">
        <v>413424</v>
      </c>
    </row>
    <row r="121" spans="2:9" ht="24">
      <c r="B121" s="57">
        <v>109</v>
      </c>
      <c r="C121" s="86" t="s">
        <v>107</v>
      </c>
      <c r="D121" s="87" t="s">
        <v>405</v>
      </c>
      <c r="E121" s="88" t="s">
        <v>406</v>
      </c>
      <c r="F121" s="84">
        <v>180000</v>
      </c>
      <c r="G121" s="84">
        <v>2505600</v>
      </c>
      <c r="H121" s="85" t="s">
        <v>233</v>
      </c>
      <c r="I121" s="84">
        <v>2756160</v>
      </c>
    </row>
    <row r="122" spans="2:9" ht="24">
      <c r="B122" s="57">
        <v>110</v>
      </c>
      <c r="C122" s="86" t="s">
        <v>107</v>
      </c>
      <c r="D122" s="82" t="s">
        <v>407</v>
      </c>
      <c r="E122" s="88" t="s">
        <v>408</v>
      </c>
      <c r="F122" s="84">
        <v>11546.17</v>
      </c>
      <c r="G122" s="84">
        <v>138554.04</v>
      </c>
      <c r="H122" s="85" t="s">
        <v>233</v>
      </c>
      <c r="I122" s="84">
        <v>152410</v>
      </c>
    </row>
    <row r="123" spans="2:9" ht="24">
      <c r="B123" s="57">
        <v>111</v>
      </c>
      <c r="C123" s="86" t="s">
        <v>108</v>
      </c>
      <c r="D123" s="82" t="s">
        <v>409</v>
      </c>
      <c r="E123" s="88" t="s">
        <v>410</v>
      </c>
      <c r="F123" s="84">
        <v>75000</v>
      </c>
      <c r="G123" s="84">
        <v>1043999.9999999999</v>
      </c>
      <c r="H123" s="85" t="s">
        <v>233</v>
      </c>
      <c r="I123" s="84">
        <v>1148400</v>
      </c>
    </row>
    <row r="124" spans="2:9" ht="36">
      <c r="B124" s="57">
        <v>112</v>
      </c>
      <c r="C124" s="86" t="s">
        <v>108</v>
      </c>
      <c r="D124" s="82" t="s">
        <v>411</v>
      </c>
      <c r="E124" s="88" t="s">
        <v>193</v>
      </c>
      <c r="F124" s="84">
        <v>24647.14</v>
      </c>
      <c r="G124" s="84">
        <v>343088.18879999995</v>
      </c>
      <c r="H124" s="85" t="s">
        <v>233</v>
      </c>
      <c r="I124" s="84">
        <v>377398</v>
      </c>
    </row>
    <row r="125" spans="2:9" ht="24">
      <c r="B125" s="57">
        <v>113</v>
      </c>
      <c r="C125" s="86" t="s">
        <v>108</v>
      </c>
      <c r="D125" s="82" t="s">
        <v>412</v>
      </c>
      <c r="E125" s="88" t="s">
        <v>193</v>
      </c>
      <c r="F125" s="84">
        <v>50000</v>
      </c>
      <c r="G125" s="84">
        <v>696000</v>
      </c>
      <c r="H125" s="85" t="s">
        <v>233</v>
      </c>
      <c r="I125" s="84">
        <v>765600</v>
      </c>
    </row>
    <row r="126" spans="2:9" ht="84.75" thickBot="1">
      <c r="B126" s="57">
        <v>114</v>
      </c>
      <c r="C126" s="86" t="s">
        <v>108</v>
      </c>
      <c r="D126" s="82" t="s">
        <v>413</v>
      </c>
      <c r="E126" s="83" t="s">
        <v>414</v>
      </c>
      <c r="F126" s="84">
        <v>42717.34</v>
      </c>
      <c r="G126" s="84">
        <v>594625.3727999999</v>
      </c>
      <c r="H126" s="85" t="s">
        <v>233</v>
      </c>
      <c r="I126" s="84">
        <v>654088</v>
      </c>
    </row>
    <row r="127" spans="2:9" ht="36.75" thickTop="1">
      <c r="B127" s="57">
        <v>115</v>
      </c>
      <c r="C127" s="86" t="s">
        <v>110</v>
      </c>
      <c r="D127" s="82" t="s">
        <v>415</v>
      </c>
      <c r="E127" s="83" t="s">
        <v>416</v>
      </c>
      <c r="F127" s="101">
        <v>5000</v>
      </c>
      <c r="G127" s="84">
        <v>69600</v>
      </c>
      <c r="H127" s="85" t="s">
        <v>233</v>
      </c>
      <c r="I127" s="84">
        <v>76560</v>
      </c>
    </row>
    <row r="128" spans="2:9" ht="36">
      <c r="B128" s="57">
        <v>116</v>
      </c>
      <c r="C128" s="86" t="s">
        <v>110</v>
      </c>
      <c r="D128" s="82" t="s">
        <v>417</v>
      </c>
      <c r="E128" s="83" t="s">
        <v>418</v>
      </c>
      <c r="F128" s="102">
        <v>32600</v>
      </c>
      <c r="G128" s="84">
        <v>453791.99999999994</v>
      </c>
      <c r="H128" s="85" t="s">
        <v>233</v>
      </c>
      <c r="I128" s="84">
        <v>499172</v>
      </c>
    </row>
    <row r="129" spans="2:9" ht="36">
      <c r="B129" s="57">
        <v>117</v>
      </c>
      <c r="C129" s="86" t="s">
        <v>110</v>
      </c>
      <c r="D129" s="82" t="s">
        <v>419</v>
      </c>
      <c r="E129" s="83" t="s">
        <v>420</v>
      </c>
      <c r="F129" s="84">
        <v>308968.5</v>
      </c>
      <c r="G129" s="84">
        <v>4300841.5199999996</v>
      </c>
      <c r="H129" s="85" t="s">
        <v>233</v>
      </c>
      <c r="I129" s="84">
        <v>4730926</v>
      </c>
    </row>
    <row r="130" spans="2:9" ht="29.25" customHeight="1">
      <c r="B130" s="57">
        <v>118</v>
      </c>
      <c r="C130" s="103" t="s">
        <v>111</v>
      </c>
      <c r="D130" s="82" t="s">
        <v>421</v>
      </c>
      <c r="E130" s="88" t="s">
        <v>422</v>
      </c>
      <c r="F130" s="84">
        <v>7540</v>
      </c>
      <c r="G130" s="84">
        <v>104956.79999999999</v>
      </c>
      <c r="H130" s="85" t="s">
        <v>233</v>
      </c>
      <c r="I130" s="84">
        <v>115453</v>
      </c>
    </row>
    <row r="131" spans="2:9" ht="29.25" customHeight="1">
      <c r="B131" s="57">
        <v>119</v>
      </c>
      <c r="C131" s="103" t="s">
        <v>111</v>
      </c>
      <c r="D131" s="82" t="s">
        <v>423</v>
      </c>
      <c r="E131" s="88" t="s">
        <v>193</v>
      </c>
      <c r="F131" s="84">
        <v>17569.87</v>
      </c>
      <c r="G131" s="84">
        <v>244572.59039999999</v>
      </c>
      <c r="H131" s="85" t="s">
        <v>233</v>
      </c>
      <c r="I131" s="84">
        <v>269030</v>
      </c>
    </row>
    <row r="132" spans="2:9" ht="29.25" customHeight="1">
      <c r="B132" s="57">
        <v>120</v>
      </c>
      <c r="C132" s="103" t="s">
        <v>111</v>
      </c>
      <c r="D132" s="82" t="s">
        <v>424</v>
      </c>
      <c r="E132" s="88" t="s">
        <v>193</v>
      </c>
      <c r="F132" s="84">
        <v>4583.37</v>
      </c>
      <c r="G132" s="84">
        <v>63800.510399999999</v>
      </c>
      <c r="H132" s="85" t="s">
        <v>233</v>
      </c>
      <c r="I132" s="84">
        <v>70181</v>
      </c>
    </row>
    <row r="133" spans="2:9" ht="29.25" customHeight="1">
      <c r="B133" s="57">
        <v>121</v>
      </c>
      <c r="C133" s="86" t="s">
        <v>112</v>
      </c>
      <c r="D133" s="82" t="s">
        <v>425</v>
      </c>
      <c r="E133" s="88" t="s">
        <v>426</v>
      </c>
      <c r="F133" s="84">
        <v>16181.31</v>
      </c>
      <c r="G133" s="84">
        <v>225243.83519999997</v>
      </c>
      <c r="H133" s="85" t="s">
        <v>233</v>
      </c>
      <c r="I133" s="84">
        <v>247769</v>
      </c>
    </row>
    <row r="134" spans="2:9" ht="29.25" customHeight="1">
      <c r="B134" s="57">
        <v>122</v>
      </c>
      <c r="C134" s="86" t="s">
        <v>112</v>
      </c>
      <c r="D134" s="82" t="s">
        <v>427</v>
      </c>
      <c r="E134" s="88" t="s">
        <v>428</v>
      </c>
      <c r="F134" s="84">
        <v>29500</v>
      </c>
      <c r="G134" s="84">
        <v>410640</v>
      </c>
      <c r="H134" s="85" t="s">
        <v>233</v>
      </c>
      <c r="I134" s="84">
        <v>451704</v>
      </c>
    </row>
    <row r="135" spans="2:9" ht="29.25" customHeight="1">
      <c r="B135" s="57">
        <v>123</v>
      </c>
      <c r="C135" s="86" t="s">
        <v>112</v>
      </c>
      <c r="D135" s="82" t="s">
        <v>429</v>
      </c>
      <c r="E135" s="88" t="s">
        <v>202</v>
      </c>
      <c r="F135" s="84">
        <v>62937</v>
      </c>
      <c r="G135" s="84">
        <v>876083.03999999992</v>
      </c>
      <c r="H135" s="85" t="s">
        <v>233</v>
      </c>
      <c r="I135" s="84">
        <v>963692</v>
      </c>
    </row>
    <row r="136" spans="2:9" ht="29.25" customHeight="1">
      <c r="B136" s="57">
        <v>124</v>
      </c>
      <c r="C136" s="86" t="s">
        <v>112</v>
      </c>
      <c r="D136" s="82" t="s">
        <v>430</v>
      </c>
      <c r="E136" s="88" t="s">
        <v>153</v>
      </c>
      <c r="F136" s="84">
        <v>7787.02</v>
      </c>
      <c r="G136" s="84">
        <v>108395.3184</v>
      </c>
      <c r="H136" s="85" t="s">
        <v>233</v>
      </c>
      <c r="I136" s="84">
        <v>119235</v>
      </c>
    </row>
    <row r="137" spans="2:9" ht="48">
      <c r="B137" s="57">
        <v>125</v>
      </c>
      <c r="C137" s="86" t="s">
        <v>112</v>
      </c>
      <c r="D137" s="82" t="s">
        <v>431</v>
      </c>
      <c r="E137" s="88" t="s">
        <v>432</v>
      </c>
      <c r="F137" s="84">
        <v>26000</v>
      </c>
      <c r="G137" s="84">
        <v>361920</v>
      </c>
      <c r="H137" s="85" t="s">
        <v>233</v>
      </c>
      <c r="I137" s="84">
        <v>398112</v>
      </c>
    </row>
    <row r="138" spans="2:9" ht="36">
      <c r="B138" s="57">
        <v>126</v>
      </c>
      <c r="C138" s="86" t="s">
        <v>112</v>
      </c>
      <c r="D138" s="82" t="s">
        <v>433</v>
      </c>
      <c r="E138" s="88" t="s">
        <v>434</v>
      </c>
      <c r="F138" s="84">
        <v>6683.04</v>
      </c>
      <c r="G138" s="84">
        <v>93027.916799999992</v>
      </c>
      <c r="H138" s="85" t="s">
        <v>233</v>
      </c>
      <c r="I138" s="84">
        <v>102331</v>
      </c>
    </row>
    <row r="139" spans="2:9" ht="24">
      <c r="B139" s="57">
        <v>127</v>
      </c>
      <c r="C139" s="86" t="s">
        <v>112</v>
      </c>
      <c r="D139" s="82" t="s">
        <v>435</v>
      </c>
      <c r="E139" s="88" t="s">
        <v>436</v>
      </c>
      <c r="F139" s="84">
        <v>40000</v>
      </c>
      <c r="G139" s="84">
        <v>556800</v>
      </c>
      <c r="H139" s="85" t="s">
        <v>233</v>
      </c>
      <c r="I139" s="84">
        <v>612480</v>
      </c>
    </row>
    <row r="140" spans="2:9" ht="24">
      <c r="B140" s="57">
        <v>128</v>
      </c>
      <c r="C140" s="86" t="s">
        <v>112</v>
      </c>
      <c r="D140" s="82" t="s">
        <v>437</v>
      </c>
      <c r="E140" s="88" t="s">
        <v>438</v>
      </c>
      <c r="F140" s="84">
        <v>1994.18</v>
      </c>
      <c r="G140" s="84">
        <v>27758.985599999996</v>
      </c>
      <c r="H140" s="85" t="s">
        <v>233</v>
      </c>
      <c r="I140" s="84">
        <v>30535</v>
      </c>
    </row>
    <row r="141" spans="2:9" ht="60">
      <c r="B141" s="57">
        <v>129</v>
      </c>
      <c r="C141" s="86" t="s">
        <v>112</v>
      </c>
      <c r="D141" s="82" t="s">
        <v>439</v>
      </c>
      <c r="E141" s="88" t="s">
        <v>440</v>
      </c>
      <c r="F141" s="84">
        <v>142132.35</v>
      </c>
      <c r="G141" s="84">
        <v>1978482.3120000002</v>
      </c>
      <c r="H141" s="85" t="s">
        <v>233</v>
      </c>
      <c r="I141" s="84">
        <v>2176331</v>
      </c>
    </row>
    <row r="142" spans="2:9" ht="36">
      <c r="B142" s="57">
        <v>130</v>
      </c>
      <c r="C142" s="86" t="s">
        <v>113</v>
      </c>
      <c r="D142" s="82" t="s">
        <v>441</v>
      </c>
      <c r="E142" s="88" t="s">
        <v>442</v>
      </c>
      <c r="F142" s="84">
        <v>3200</v>
      </c>
      <c r="G142" s="84">
        <v>44544</v>
      </c>
      <c r="H142" s="85" t="s">
        <v>233</v>
      </c>
      <c r="I142" s="84">
        <v>48999</v>
      </c>
    </row>
    <row r="143" spans="2:9" ht="24">
      <c r="B143" s="57">
        <v>131</v>
      </c>
      <c r="C143" s="86" t="s">
        <v>113</v>
      </c>
      <c r="D143" s="82" t="s">
        <v>443</v>
      </c>
      <c r="E143" s="88" t="s">
        <v>328</v>
      </c>
      <c r="F143" s="84">
        <v>22960</v>
      </c>
      <c r="G143" s="84">
        <v>319603.19999999995</v>
      </c>
      <c r="H143" s="85" t="s">
        <v>233</v>
      </c>
      <c r="I143" s="84">
        <v>351564</v>
      </c>
    </row>
    <row r="144" spans="2:9" ht="36">
      <c r="B144" s="57">
        <v>132</v>
      </c>
      <c r="C144" s="86" t="s">
        <v>113</v>
      </c>
      <c r="D144" s="82" t="s">
        <v>444</v>
      </c>
      <c r="E144" s="88" t="s">
        <v>445</v>
      </c>
      <c r="F144" s="84">
        <v>184981.2</v>
      </c>
      <c r="G144" s="84">
        <v>2574938.3040000005</v>
      </c>
      <c r="H144" s="85" t="s">
        <v>233</v>
      </c>
      <c r="I144" s="84">
        <v>2832433</v>
      </c>
    </row>
    <row r="145" spans="2:9" ht="24">
      <c r="B145" s="57">
        <v>133</v>
      </c>
      <c r="C145" s="86" t="s">
        <v>113</v>
      </c>
      <c r="D145" s="82" t="s">
        <v>446</v>
      </c>
      <c r="E145" s="88" t="s">
        <v>193</v>
      </c>
      <c r="F145" s="84">
        <v>26988.25</v>
      </c>
      <c r="G145" s="84">
        <v>375676.44</v>
      </c>
      <c r="H145" s="85" t="s">
        <v>233</v>
      </c>
      <c r="I145" s="84">
        <v>413245</v>
      </c>
    </row>
    <row r="146" spans="2:9" ht="36">
      <c r="B146" s="57">
        <v>134</v>
      </c>
      <c r="C146" s="86" t="s">
        <v>113</v>
      </c>
      <c r="D146" s="82" t="s">
        <v>447</v>
      </c>
      <c r="E146" s="88" t="s">
        <v>193</v>
      </c>
      <c r="F146" s="84">
        <v>100100</v>
      </c>
      <c r="G146" s="84">
        <v>1393392</v>
      </c>
      <c r="H146" s="85" t="s">
        <v>233</v>
      </c>
      <c r="I146" s="84">
        <v>1532732</v>
      </c>
    </row>
    <row r="147" spans="2:9" ht="24">
      <c r="B147" s="57">
        <v>135</v>
      </c>
      <c r="C147" s="86" t="s">
        <v>113</v>
      </c>
      <c r="D147" s="82" t="s">
        <v>448</v>
      </c>
      <c r="E147" s="88" t="s">
        <v>150</v>
      </c>
      <c r="F147" s="84">
        <v>17119.59</v>
      </c>
      <c r="G147" s="84">
        <v>238304.69279999999</v>
      </c>
      <c r="H147" s="85" t="s">
        <v>233</v>
      </c>
      <c r="I147" s="84">
        <v>262136</v>
      </c>
    </row>
    <row r="148" spans="2:9" ht="36">
      <c r="B148" s="57">
        <v>136</v>
      </c>
      <c r="C148" s="86" t="s">
        <v>113</v>
      </c>
      <c r="D148" s="82" t="s">
        <v>449</v>
      </c>
      <c r="E148" s="88" t="s">
        <v>202</v>
      </c>
      <c r="F148" s="84">
        <v>21795</v>
      </c>
      <c r="G148" s="84">
        <v>303386.39999999997</v>
      </c>
      <c r="H148" s="85" t="s">
        <v>233</v>
      </c>
      <c r="I148" s="84">
        <v>333726</v>
      </c>
    </row>
    <row r="149" spans="2:9" ht="36">
      <c r="B149" s="57">
        <v>137</v>
      </c>
      <c r="C149" s="86" t="s">
        <v>113</v>
      </c>
      <c r="D149" s="82" t="s">
        <v>450</v>
      </c>
      <c r="E149" s="88" t="s">
        <v>150</v>
      </c>
      <c r="F149" s="84">
        <v>33043.47</v>
      </c>
      <c r="G149" s="84">
        <v>459965.10239999997</v>
      </c>
      <c r="H149" s="85" t="s">
        <v>233</v>
      </c>
      <c r="I149" s="84">
        <v>505962</v>
      </c>
    </row>
    <row r="150" spans="2:9" ht="36">
      <c r="B150" s="57">
        <v>138</v>
      </c>
      <c r="C150" s="86" t="s">
        <v>114</v>
      </c>
      <c r="D150" s="82" t="s">
        <v>451</v>
      </c>
      <c r="E150" s="88" t="s">
        <v>197</v>
      </c>
      <c r="F150" s="84">
        <v>15000</v>
      </c>
      <c r="G150" s="84">
        <v>180000</v>
      </c>
      <c r="H150" s="85" t="s">
        <v>233</v>
      </c>
      <c r="I150" s="84">
        <v>198000</v>
      </c>
    </row>
    <row r="151" spans="2:9" ht="24">
      <c r="B151" s="57">
        <v>139</v>
      </c>
      <c r="C151" s="86" t="s">
        <v>115</v>
      </c>
      <c r="D151" s="82" t="s">
        <v>452</v>
      </c>
      <c r="E151" s="88" t="s">
        <v>453</v>
      </c>
      <c r="F151" s="84">
        <v>4740.75</v>
      </c>
      <c r="G151" s="84">
        <v>65991.239999999991</v>
      </c>
      <c r="H151" s="85" t="s">
        <v>233</v>
      </c>
      <c r="I151" s="84">
        <v>72591</v>
      </c>
    </row>
    <row r="152" spans="2:9" ht="24">
      <c r="B152" s="57">
        <v>140</v>
      </c>
      <c r="C152" s="86" t="s">
        <v>115</v>
      </c>
      <c r="D152" s="82" t="s">
        <v>454</v>
      </c>
      <c r="E152" s="88" t="s">
        <v>210</v>
      </c>
      <c r="F152" s="84">
        <v>3633</v>
      </c>
      <c r="G152" s="84">
        <v>50571.359999999993</v>
      </c>
      <c r="H152" s="85" t="s">
        <v>233</v>
      </c>
      <c r="I152" s="84">
        <v>55629</v>
      </c>
    </row>
    <row r="153" spans="2:9" ht="36">
      <c r="B153" s="57">
        <v>141</v>
      </c>
      <c r="C153" s="86" t="s">
        <v>115</v>
      </c>
      <c r="D153" s="82" t="s">
        <v>455</v>
      </c>
      <c r="E153" s="88" t="s">
        <v>456</v>
      </c>
      <c r="F153" s="84">
        <v>38654</v>
      </c>
      <c r="G153" s="84">
        <v>538063.67999999993</v>
      </c>
      <c r="H153" s="85" t="s">
        <v>233</v>
      </c>
      <c r="I153" s="84">
        <v>591871</v>
      </c>
    </row>
    <row r="154" spans="2:9" ht="36">
      <c r="B154" s="57">
        <v>142</v>
      </c>
      <c r="C154" s="86" t="s">
        <v>115</v>
      </c>
      <c r="D154" s="82" t="s">
        <v>457</v>
      </c>
      <c r="E154" s="88" t="s">
        <v>193</v>
      </c>
      <c r="F154" s="84">
        <v>88439.4</v>
      </c>
      <c r="G154" s="84">
        <v>1231076.4479999996</v>
      </c>
      <c r="H154" s="85" t="s">
        <v>233</v>
      </c>
      <c r="I154" s="84">
        <v>1354185</v>
      </c>
    </row>
    <row r="155" spans="2:9" ht="36">
      <c r="B155" s="57">
        <v>143</v>
      </c>
      <c r="C155" s="86" t="s">
        <v>115</v>
      </c>
      <c r="D155" s="82" t="s">
        <v>458</v>
      </c>
      <c r="E155" s="88" t="s">
        <v>459</v>
      </c>
      <c r="F155" s="84">
        <v>53000</v>
      </c>
      <c r="G155" s="84">
        <v>737760</v>
      </c>
      <c r="H155" s="85" t="s">
        <v>233</v>
      </c>
      <c r="I155" s="84">
        <v>811536</v>
      </c>
    </row>
    <row r="156" spans="2:9" ht="36">
      <c r="B156" s="57">
        <v>144</v>
      </c>
      <c r="C156" s="86" t="s">
        <v>117</v>
      </c>
      <c r="D156" s="82" t="s">
        <v>460</v>
      </c>
      <c r="E156" s="88" t="s">
        <v>461</v>
      </c>
      <c r="F156" s="84">
        <v>44000</v>
      </c>
      <c r="G156" s="84">
        <v>612480</v>
      </c>
      <c r="H156" s="85" t="s">
        <v>233</v>
      </c>
      <c r="I156" s="84">
        <v>673728</v>
      </c>
    </row>
    <row r="157" spans="2:9" ht="36">
      <c r="B157" s="57">
        <v>145</v>
      </c>
      <c r="C157" s="86" t="s">
        <v>117</v>
      </c>
      <c r="D157" s="82" t="s">
        <v>462</v>
      </c>
      <c r="E157" s="88" t="s">
        <v>440</v>
      </c>
      <c r="F157" s="84">
        <v>167000</v>
      </c>
      <c r="G157" s="84">
        <v>2324640</v>
      </c>
      <c r="H157" s="85" t="s">
        <v>233</v>
      </c>
      <c r="I157" s="84">
        <v>2557104</v>
      </c>
    </row>
    <row r="158" spans="2:9" ht="36">
      <c r="B158" s="57">
        <v>146</v>
      </c>
      <c r="C158" s="86" t="s">
        <v>117</v>
      </c>
      <c r="D158" s="82" t="s">
        <v>463</v>
      </c>
      <c r="E158" s="88" t="s">
        <v>464</v>
      </c>
      <c r="F158" s="84">
        <v>13800</v>
      </c>
      <c r="G158" s="84">
        <v>192096</v>
      </c>
      <c r="H158" s="85" t="s">
        <v>233</v>
      </c>
      <c r="I158" s="84">
        <v>211306</v>
      </c>
    </row>
    <row r="159" spans="2:9" ht="36">
      <c r="B159" s="57">
        <v>147</v>
      </c>
      <c r="C159" s="86" t="s">
        <v>117</v>
      </c>
      <c r="D159" s="82" t="s">
        <v>465</v>
      </c>
      <c r="E159" s="88" t="s">
        <v>466</v>
      </c>
      <c r="F159" s="84">
        <v>15412.06</v>
      </c>
      <c r="G159" s="84">
        <v>214535.87519999998</v>
      </c>
      <c r="H159" s="85" t="s">
        <v>233</v>
      </c>
      <c r="I159" s="84">
        <v>235990</v>
      </c>
    </row>
    <row r="160" spans="2:9" ht="24">
      <c r="B160" s="57">
        <v>148</v>
      </c>
      <c r="C160" s="86" t="s">
        <v>118</v>
      </c>
      <c r="D160" s="82" t="s">
        <v>467</v>
      </c>
      <c r="E160" s="88" t="s">
        <v>468</v>
      </c>
      <c r="F160" s="84">
        <v>14000</v>
      </c>
      <c r="G160" s="84">
        <v>194880</v>
      </c>
      <c r="H160" s="85" t="s">
        <v>233</v>
      </c>
      <c r="I160" s="84">
        <v>214368</v>
      </c>
    </row>
    <row r="161" spans="2:9" ht="36">
      <c r="B161" s="57">
        <v>149</v>
      </c>
      <c r="C161" s="86" t="s">
        <v>118</v>
      </c>
      <c r="D161" s="82" t="s">
        <v>469</v>
      </c>
      <c r="E161" s="88" t="s">
        <v>470</v>
      </c>
      <c r="F161" s="84">
        <v>20000</v>
      </c>
      <c r="G161" s="84">
        <v>278400</v>
      </c>
      <c r="H161" s="85" t="s">
        <v>233</v>
      </c>
      <c r="I161" s="84">
        <v>306240</v>
      </c>
    </row>
    <row r="162" spans="2:9" ht="36">
      <c r="B162" s="57">
        <v>150</v>
      </c>
      <c r="C162" s="86" t="s">
        <v>118</v>
      </c>
      <c r="D162" s="82" t="s">
        <v>471</v>
      </c>
      <c r="E162" s="88" t="s">
        <v>418</v>
      </c>
      <c r="F162" s="84">
        <v>25704.799999999999</v>
      </c>
      <c r="G162" s="84">
        <v>357810.81599999993</v>
      </c>
      <c r="H162" s="85" t="s">
        <v>233</v>
      </c>
      <c r="I162" s="84">
        <v>393592</v>
      </c>
    </row>
    <row r="163" spans="2:9" ht="24">
      <c r="B163" s="57">
        <v>151</v>
      </c>
      <c r="C163" s="86" t="s">
        <v>119</v>
      </c>
      <c r="D163" s="82" t="s">
        <v>472</v>
      </c>
      <c r="E163" s="88" t="s">
        <v>232</v>
      </c>
      <c r="F163" s="84">
        <v>20240</v>
      </c>
      <c r="G163" s="84">
        <v>281740.79999999999</v>
      </c>
      <c r="H163" s="85" t="s">
        <v>233</v>
      </c>
      <c r="I163" s="84">
        <v>309915</v>
      </c>
    </row>
    <row r="164" spans="2:9" ht="24">
      <c r="B164" s="57">
        <v>152</v>
      </c>
      <c r="C164" s="86" t="s">
        <v>119</v>
      </c>
      <c r="D164" s="82" t="s">
        <v>473</v>
      </c>
      <c r="E164" s="88" t="s">
        <v>202</v>
      </c>
      <c r="F164" s="84">
        <v>12287.6</v>
      </c>
      <c r="G164" s="84">
        <v>171043.39199999999</v>
      </c>
      <c r="H164" s="85" t="s">
        <v>233</v>
      </c>
      <c r="I164" s="84">
        <v>188148</v>
      </c>
    </row>
    <row r="165" spans="2:9" ht="24">
      <c r="B165" s="57">
        <v>153</v>
      </c>
      <c r="C165" s="86" t="s">
        <v>119</v>
      </c>
      <c r="D165" s="82" t="s">
        <v>474</v>
      </c>
      <c r="E165" s="88" t="s">
        <v>475</v>
      </c>
      <c r="F165" s="84">
        <v>16718.580000000002</v>
      </c>
      <c r="G165" s="84">
        <v>232722.6336</v>
      </c>
      <c r="H165" s="85" t="s">
        <v>233</v>
      </c>
      <c r="I165" s="84">
        <v>255995</v>
      </c>
    </row>
    <row r="166" spans="2:9" ht="36">
      <c r="B166" s="57">
        <v>154</v>
      </c>
      <c r="C166" s="86" t="s">
        <v>119</v>
      </c>
      <c r="D166" s="82" t="s">
        <v>476</v>
      </c>
      <c r="E166" s="88" t="s">
        <v>477</v>
      </c>
      <c r="F166" s="84">
        <v>35000</v>
      </c>
      <c r="G166" s="84">
        <v>487199.99999999994</v>
      </c>
      <c r="H166" s="85" t="s">
        <v>233</v>
      </c>
      <c r="I166" s="84">
        <v>535920</v>
      </c>
    </row>
    <row r="167" spans="2:9" ht="24">
      <c r="B167" s="57">
        <v>155</v>
      </c>
      <c r="C167" s="86" t="s">
        <v>119</v>
      </c>
      <c r="D167" s="87" t="s">
        <v>478</v>
      </c>
      <c r="E167" s="88" t="s">
        <v>197</v>
      </c>
      <c r="F167" s="84">
        <v>13500</v>
      </c>
      <c r="G167" s="84">
        <v>162000</v>
      </c>
      <c r="H167" s="85" t="s">
        <v>233</v>
      </c>
      <c r="I167" s="84">
        <v>178200</v>
      </c>
    </row>
    <row r="168" spans="2:9" ht="24">
      <c r="B168" s="57">
        <v>156</v>
      </c>
      <c r="C168" s="86" t="s">
        <v>122</v>
      </c>
      <c r="D168" s="87" t="s">
        <v>479</v>
      </c>
      <c r="E168" s="83" t="s">
        <v>480</v>
      </c>
      <c r="F168" s="84">
        <v>161943.26</v>
      </c>
      <c r="G168" s="84">
        <v>2254250.1792000001</v>
      </c>
      <c r="H168" s="85" t="s">
        <v>233</v>
      </c>
      <c r="I168" s="84">
        <v>2479676</v>
      </c>
    </row>
    <row r="169" spans="2:9" ht="48">
      <c r="B169" s="57">
        <v>157</v>
      </c>
      <c r="C169" s="86" t="s">
        <v>123</v>
      </c>
      <c r="D169" s="82" t="s">
        <v>481</v>
      </c>
      <c r="E169" s="88" t="s">
        <v>482</v>
      </c>
      <c r="F169" s="84">
        <v>1207024.48</v>
      </c>
      <c r="G169" s="84">
        <v>16801780.761599999</v>
      </c>
      <c r="H169" s="85" t="s">
        <v>233</v>
      </c>
      <c r="I169" s="84">
        <v>18481959</v>
      </c>
    </row>
    <row r="170" spans="2:9">
      <c r="E170" s="88" t="s">
        <v>68</v>
      </c>
      <c r="F170" s="84">
        <f>SUM(F13:F169)</f>
        <v>21388918.947999995</v>
      </c>
      <c r="G170" s="84">
        <f>SUM(G13:G169)</f>
        <v>292090124.81599998</v>
      </c>
      <c r="H170" s="85"/>
      <c r="I170" s="84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51" t="s">
        <v>3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27"/>
    </row>
    <row r="2" spans="1:55" ht="15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27"/>
    </row>
    <row r="3" spans="1:55" ht="15">
      <c r="B3" s="151" t="s">
        <v>4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27"/>
    </row>
    <row r="4" spans="1:55" ht="15">
      <c r="B4" s="151" t="s">
        <v>1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27"/>
    </row>
    <row r="5" spans="1:55" ht="15">
      <c r="B5" s="151" t="s">
        <v>70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27"/>
    </row>
    <row r="7" spans="1:55" ht="15.75">
      <c r="B7" s="153" t="s">
        <v>75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28"/>
    </row>
    <row r="8" spans="1:55" ht="15.75">
      <c r="B8" s="153" t="s">
        <v>73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8"/>
    </row>
    <row r="9" spans="1:55" ht="15.75">
      <c r="B9" s="5"/>
      <c r="C9" s="6"/>
      <c r="N9" s="152" t="s">
        <v>18</v>
      </c>
      <c r="O9" s="152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154" t="s">
        <v>74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6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38" t="s">
        <v>69</v>
      </c>
      <c r="O15" s="138"/>
      <c r="P15" s="29"/>
    </row>
    <row r="16" spans="1:55" ht="14.25" customHeight="1">
      <c r="A16" s="134" t="s">
        <v>19</v>
      </c>
      <c r="B16" s="143"/>
      <c r="C16" s="145" t="s">
        <v>20</v>
      </c>
      <c r="D16" s="139" t="s">
        <v>21</v>
      </c>
      <c r="E16" s="139" t="s">
        <v>22</v>
      </c>
      <c r="F16" s="139" t="s">
        <v>23</v>
      </c>
      <c r="G16" s="139" t="s">
        <v>24</v>
      </c>
      <c r="H16" s="139" t="s">
        <v>25</v>
      </c>
      <c r="I16" s="139" t="s">
        <v>26</v>
      </c>
      <c r="J16" s="139" t="s">
        <v>27</v>
      </c>
      <c r="K16" s="139" t="s">
        <v>28</v>
      </c>
      <c r="L16" s="139" t="s">
        <v>29</v>
      </c>
      <c r="M16" s="139" t="s">
        <v>30</v>
      </c>
      <c r="N16" s="139" t="s">
        <v>31</v>
      </c>
      <c r="O16" s="141" t="s">
        <v>5</v>
      </c>
      <c r="P16" s="33"/>
      <c r="R16" s="147" t="s">
        <v>20</v>
      </c>
      <c r="S16" s="149" t="s">
        <v>21</v>
      </c>
      <c r="T16" s="149" t="s">
        <v>22</v>
      </c>
      <c r="U16" s="149" t="s">
        <v>23</v>
      </c>
      <c r="V16" s="149" t="s">
        <v>24</v>
      </c>
      <c r="W16" s="149" t="s">
        <v>25</v>
      </c>
      <c r="X16" s="149" t="s">
        <v>26</v>
      </c>
      <c r="Y16" s="149" t="s">
        <v>27</v>
      </c>
      <c r="Z16" s="149" t="s">
        <v>28</v>
      </c>
      <c r="AA16" s="149" t="s">
        <v>29</v>
      </c>
      <c r="AB16" s="149" t="s">
        <v>30</v>
      </c>
      <c r="AC16" s="149" t="s">
        <v>31</v>
      </c>
      <c r="AE16" s="145" t="s">
        <v>20</v>
      </c>
      <c r="AF16" s="139" t="s">
        <v>21</v>
      </c>
      <c r="AG16" s="139" t="s">
        <v>22</v>
      </c>
      <c r="AH16" s="139" t="s">
        <v>23</v>
      </c>
      <c r="AI16" s="139" t="s">
        <v>24</v>
      </c>
      <c r="AJ16" s="139" t="s">
        <v>25</v>
      </c>
      <c r="AK16" s="139" t="s">
        <v>26</v>
      </c>
      <c r="AL16" s="139" t="s">
        <v>27</v>
      </c>
      <c r="AM16" s="139" t="s">
        <v>28</v>
      </c>
      <c r="AN16" s="139" t="s">
        <v>29</v>
      </c>
      <c r="AO16" s="139" t="s">
        <v>30</v>
      </c>
      <c r="AP16" s="139" t="s">
        <v>31</v>
      </c>
      <c r="AR16" s="145" t="s">
        <v>20</v>
      </c>
      <c r="AS16" s="139" t="s">
        <v>21</v>
      </c>
      <c r="AT16" s="139" t="s">
        <v>22</v>
      </c>
      <c r="AU16" s="139" t="s">
        <v>23</v>
      </c>
      <c r="AV16" s="139" t="s">
        <v>24</v>
      </c>
      <c r="AW16" s="139" t="s">
        <v>25</v>
      </c>
      <c r="AX16" s="139" t="s">
        <v>26</v>
      </c>
      <c r="AY16" s="139" t="s">
        <v>27</v>
      </c>
      <c r="AZ16" s="139" t="s">
        <v>28</v>
      </c>
      <c r="BA16" s="139" t="s">
        <v>29</v>
      </c>
      <c r="BB16" s="139" t="s">
        <v>30</v>
      </c>
      <c r="BC16" s="139" t="s">
        <v>31</v>
      </c>
    </row>
    <row r="17" spans="1:114" ht="14.25" customHeight="1">
      <c r="A17" s="135"/>
      <c r="B17" s="144"/>
      <c r="C17" s="146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2"/>
      <c r="P17" s="33"/>
      <c r="R17" s="148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E17" s="146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R17" s="146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36" t="s">
        <v>68</v>
      </c>
      <c r="B54" s="137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29" t="s">
        <v>3</v>
      </c>
      <c r="C2" s="129"/>
      <c r="D2" s="129"/>
      <c r="E2" s="129"/>
      <c r="F2" s="129"/>
      <c r="G2" s="129"/>
      <c r="H2" s="129"/>
      <c r="I2" s="129"/>
      <c r="J2" s="129"/>
    </row>
    <row r="3" spans="2:10">
      <c r="B3" s="129" t="s">
        <v>0</v>
      </c>
      <c r="C3" s="129"/>
      <c r="D3" s="129"/>
      <c r="E3" s="129"/>
      <c r="F3" s="129"/>
      <c r="G3" s="129"/>
      <c r="H3" s="129"/>
      <c r="I3" s="129"/>
      <c r="J3" s="129"/>
    </row>
    <row r="4" spans="2:10">
      <c r="B4" s="129" t="s">
        <v>4</v>
      </c>
      <c r="C4" s="129"/>
      <c r="D4" s="129"/>
      <c r="E4" s="129"/>
      <c r="F4" s="129"/>
      <c r="G4" s="129"/>
      <c r="H4" s="129"/>
      <c r="I4" s="129"/>
      <c r="J4" s="129"/>
    </row>
    <row r="5" spans="2:10">
      <c r="B5" s="129" t="s">
        <v>1</v>
      </c>
      <c r="C5" s="129"/>
      <c r="D5" s="129"/>
      <c r="E5" s="129"/>
      <c r="F5" s="129"/>
      <c r="G5" s="129"/>
      <c r="H5" s="129"/>
      <c r="I5" s="129"/>
      <c r="J5" s="129"/>
    </row>
    <row r="6" spans="2:10">
      <c r="B6" s="129" t="s">
        <v>70</v>
      </c>
      <c r="C6" s="129"/>
      <c r="D6" s="129"/>
      <c r="E6" s="129"/>
      <c r="F6" s="129"/>
      <c r="G6" s="129"/>
      <c r="H6" s="129"/>
      <c r="I6" s="129"/>
      <c r="J6" s="129"/>
    </row>
    <row r="7" spans="2:10">
      <c r="B7" s="16"/>
      <c r="C7" s="16"/>
      <c r="D7" s="16"/>
    </row>
    <row r="8" spans="2:10" ht="15.75">
      <c r="B8" s="128" t="s">
        <v>76</v>
      </c>
      <c r="C8" s="128"/>
      <c r="D8" s="128"/>
      <c r="E8" s="128"/>
      <c r="F8" s="128"/>
      <c r="G8" s="128"/>
      <c r="H8" s="128"/>
      <c r="I8" s="128"/>
      <c r="J8" s="128"/>
    </row>
    <row r="9" spans="2:10" ht="15.75">
      <c r="B9" s="128"/>
      <c r="C9" s="128"/>
      <c r="D9" s="128"/>
      <c r="E9" s="128"/>
      <c r="J9" s="41" t="s">
        <v>84</v>
      </c>
    </row>
    <row r="10" spans="2:10" ht="18" customHeight="1">
      <c r="B10" s="130" t="s">
        <v>88</v>
      </c>
      <c r="C10" s="132" t="s">
        <v>87</v>
      </c>
      <c r="D10" s="133"/>
      <c r="E10" s="132" t="s">
        <v>75</v>
      </c>
      <c r="F10" s="133"/>
      <c r="G10" s="132" t="s">
        <v>83</v>
      </c>
      <c r="H10" s="133"/>
      <c r="I10" s="132" t="s">
        <v>86</v>
      </c>
      <c r="J10" s="133"/>
    </row>
    <row r="11" spans="2:10" ht="30">
      <c r="B11" s="157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2026-09-22T22:06:11Z</dcterms:modified>
</cp:coreProperties>
</file>