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9975" activeTab="2"/>
  </bookViews>
  <sheets>
    <sheet name="Propios_Tipo_Servicio" sheetId="6" r:id="rId1"/>
    <sheet name="Padrón" sheetId="5" r:id="rId2"/>
    <sheet name="Arrendamiento" sheetId="1" r:id="rId3"/>
    <sheet name="Comodatos" sheetId="4" r:id="rId4"/>
    <sheet name="Permisos" sheetId="2" r:id="rId5"/>
    <sheet name="Hoja3" sheetId="3" r:id="rId6"/>
  </sheets>
  <definedNames>
    <definedName name="_xlnm.Print_Area" localSheetId="0">Propios_Tipo_Servicio!$A$1:$B$104</definedName>
  </definedNames>
  <calcPr calcId="145621"/>
</workbook>
</file>

<file path=xl/calcChain.xml><?xml version="1.0" encoding="utf-8"?>
<calcChain xmlns="http://schemas.openxmlformats.org/spreadsheetml/2006/main">
  <c r="M56" i="1" l="1"/>
  <c r="L56" i="1"/>
  <c r="H41" i="1" l="1"/>
  <c r="H74" i="1" l="1"/>
  <c r="I74" i="1" l="1"/>
  <c r="H65" i="1" l="1"/>
  <c r="I42" i="1" l="1"/>
  <c r="I35" i="2" l="1"/>
  <c r="H56" i="1" l="1"/>
  <c r="I41" i="1"/>
  <c r="I31" i="1"/>
  <c r="H31" i="1"/>
  <c r="D26" i="1"/>
  <c r="C26" i="1"/>
  <c r="D19" i="1"/>
  <c r="C19" i="1"/>
  <c r="D14" i="1"/>
  <c r="C14" i="1"/>
  <c r="D11" i="1"/>
  <c r="C11" i="1"/>
  <c r="D5" i="1"/>
  <c r="C5" i="1"/>
  <c r="D4" i="1"/>
  <c r="C4" i="1"/>
  <c r="H35" i="2" l="1"/>
  <c r="L40" i="4" l="1"/>
  <c r="L33" i="4"/>
  <c r="L17" i="4" s="1"/>
  <c r="L28" i="4"/>
  <c r="L25" i="4"/>
  <c r="L18" i="4"/>
  <c r="C38" i="5" l="1"/>
  <c r="E16" i="6" l="1"/>
  <c r="H30" i="6" l="1"/>
  <c r="H40" i="6"/>
  <c r="E4" i="6"/>
  <c r="B29" i="6"/>
  <c r="B4" i="6"/>
  <c r="B3" i="6" l="1"/>
  <c r="D6" i="5"/>
  <c r="C6" i="5"/>
  <c r="E6" i="5"/>
  <c r="E38" i="5"/>
  <c r="E31" i="5"/>
  <c r="E26" i="5"/>
  <c r="E23" i="5"/>
  <c r="D38" i="5"/>
  <c r="D31" i="5"/>
  <c r="C31" i="5"/>
  <c r="D26" i="5"/>
  <c r="C26" i="5"/>
  <c r="D23" i="5"/>
  <c r="C23" i="5"/>
  <c r="D5" i="5" l="1"/>
  <c r="E5" i="5"/>
  <c r="C5" i="5"/>
  <c r="J37" i="2" l="1"/>
  <c r="J36" i="2"/>
  <c r="J34" i="2"/>
  <c r="K37" i="2"/>
  <c r="K35" i="2"/>
  <c r="J35" i="2"/>
  <c r="K36" i="2" l="1"/>
  <c r="I33" i="2"/>
  <c r="N33" i="2" s="1"/>
  <c r="J33" i="2"/>
  <c r="H33" i="2"/>
  <c r="M37" i="2" l="1"/>
  <c r="M35" i="2"/>
  <c r="M36" i="2"/>
  <c r="M34" i="2"/>
  <c r="K33" i="2"/>
  <c r="K34" i="2"/>
  <c r="K23" i="2"/>
  <c r="K22" i="2"/>
  <c r="K21" i="2"/>
  <c r="J20" i="2"/>
  <c r="I20" i="2"/>
  <c r="H20" i="2"/>
  <c r="D8" i="2"/>
  <c r="E7" i="4"/>
  <c r="M33" i="2" l="1"/>
  <c r="N34" i="2" s="1"/>
  <c r="K20" i="2"/>
  <c r="N36" i="2" l="1"/>
  <c r="N37" i="2"/>
  <c r="N35" i="2"/>
  <c r="N38" i="2" l="1"/>
</calcChain>
</file>

<file path=xl/sharedStrings.xml><?xml version="1.0" encoding="utf-8"?>
<sst xmlns="http://schemas.openxmlformats.org/spreadsheetml/2006/main" count="339" uniqueCount="250">
  <si>
    <t>Unidad Deportiva</t>
  </si>
  <si>
    <t xml:space="preserve">Tienda  </t>
  </si>
  <si>
    <t xml:space="preserve">Guarderia </t>
  </si>
  <si>
    <t>Centro de Seguridad Social</t>
  </si>
  <si>
    <t>Oficinas Administrativas Subdelegacionales</t>
  </si>
  <si>
    <t>Oficinas delegacionales</t>
  </si>
  <si>
    <t>Casas delegados</t>
  </si>
  <si>
    <t>Terreno</t>
  </si>
  <si>
    <t>Centros de capacitación</t>
  </si>
  <si>
    <t>Estacionanmientos</t>
  </si>
  <si>
    <t>Almacenes</t>
  </si>
  <si>
    <t>Bodegas/Archivo</t>
  </si>
  <si>
    <t>Bodegas de Bienes Embargados</t>
  </si>
  <si>
    <t>Consultorios Médicos y o Puestos de Enfermería</t>
  </si>
  <si>
    <t>Casa de Médicos Becarios</t>
  </si>
  <si>
    <t>Unidades de Prestaciones Económicas y Sociales</t>
  </si>
  <si>
    <t>Unidades de Incorporación y Recaudación</t>
  </si>
  <si>
    <t>Unidades Administrativas</t>
  </si>
  <si>
    <t>Unidades de Servicios Generales</t>
  </si>
  <si>
    <t>Unidades de atención Médica</t>
  </si>
  <si>
    <t>Servicio</t>
  </si>
  <si>
    <t>Total Inmuebles Arrendados</t>
  </si>
  <si>
    <t>Proyectados</t>
  </si>
  <si>
    <t>Figuras de Arrendamiento</t>
  </si>
  <si>
    <t>R. SIN INCREMENTO</t>
  </si>
  <si>
    <t>R. CON INCREMENTO</t>
  </si>
  <si>
    <t>SUSTITUCIÓN</t>
  </si>
  <si>
    <t>CANCELACIÓN</t>
  </si>
  <si>
    <t>Concepto</t>
  </si>
  <si>
    <t>Presupuesto 2020</t>
  </si>
  <si>
    <t>Nivel Central</t>
  </si>
  <si>
    <t>Proyección Autorizada
Programa de Arredamiento Inmobiliario 2020</t>
  </si>
  <si>
    <t>Delegaciones</t>
  </si>
  <si>
    <t>1. Aprobado HCT</t>
  </si>
  <si>
    <t>2. Modificado</t>
  </si>
  <si>
    <t>3. Ejercido</t>
  </si>
  <si>
    <t>4. Comprometido</t>
  </si>
  <si>
    <t>5. Disponible (5 = 2- 3-4)</t>
  </si>
  <si>
    <t>Contratos de Comodato</t>
  </si>
  <si>
    <t>Total Inmuebles Ocupados</t>
  </si>
  <si>
    <t>No. Comodatos</t>
  </si>
  <si>
    <t>Delegación</t>
  </si>
  <si>
    <t>Baja California</t>
  </si>
  <si>
    <t>Baja California Sur</t>
  </si>
  <si>
    <t>Coahuila</t>
  </si>
  <si>
    <t>Colima</t>
  </si>
  <si>
    <t>Chiapas</t>
  </si>
  <si>
    <t>Chihuahua</t>
  </si>
  <si>
    <t>Guanajuato</t>
  </si>
  <si>
    <t>Guerrero</t>
  </si>
  <si>
    <t>Hidalgo</t>
  </si>
  <si>
    <t>Jalisco</t>
  </si>
  <si>
    <t>Estado de México Oriente</t>
  </si>
  <si>
    <t>Estado de México Poniente</t>
  </si>
  <si>
    <t>Morelos</t>
  </si>
  <si>
    <t>Nayarit</t>
  </si>
  <si>
    <t>Oaxaca</t>
  </si>
  <si>
    <t>Nuevo León</t>
  </si>
  <si>
    <t>Puebla</t>
  </si>
  <si>
    <t>Quintana Roo</t>
  </si>
  <si>
    <t>Sinaloa</t>
  </si>
  <si>
    <t>Sonora</t>
  </si>
  <si>
    <t>Tabasco</t>
  </si>
  <si>
    <t>Tamaulipas</t>
  </si>
  <si>
    <t>Veracruz Norte</t>
  </si>
  <si>
    <t>Veracruz Sur</t>
  </si>
  <si>
    <t>Yucatán</t>
  </si>
  <si>
    <t>Zacatecas</t>
  </si>
  <si>
    <t>DF Norte</t>
  </si>
  <si>
    <t>Campeche</t>
  </si>
  <si>
    <t>Giro</t>
  </si>
  <si>
    <t xml:space="preserve">No. Permisos </t>
  </si>
  <si>
    <t>Servicios</t>
  </si>
  <si>
    <t>Afores</t>
  </si>
  <si>
    <t>Total Permisos</t>
  </si>
  <si>
    <t>Permisos Administrados</t>
  </si>
  <si>
    <t>en Nivel Central</t>
  </si>
  <si>
    <t>Asociación Público Privada (APP)</t>
  </si>
  <si>
    <t>Instalción de Antenas</t>
  </si>
  <si>
    <t>Tiendas  de Conveniencia</t>
  </si>
  <si>
    <t xml:space="preserve">NIVEL CENTRAL </t>
  </si>
  <si>
    <t>Área Otorgante</t>
  </si>
  <si>
    <t>Artículos Diversos</t>
  </si>
  <si>
    <t>Total</t>
  </si>
  <si>
    <t>DELEGACIONES</t>
  </si>
  <si>
    <t>CENTROS VACACIONALES</t>
  </si>
  <si>
    <t>UMAE, AREAS COMUNES Y UNIDAD DE CONGRESOS</t>
  </si>
  <si>
    <t>Permisos Reportados por las Áreas</t>
  </si>
  <si>
    <t>Total Ingresos</t>
  </si>
  <si>
    <t>Servicios (Venta de Seguros)</t>
  </si>
  <si>
    <t>Alimentos y bebidas (cafeterías)</t>
  </si>
  <si>
    <t>Unidad Médica</t>
  </si>
  <si>
    <t>Otros Servicios</t>
  </si>
  <si>
    <t>No. Contratos</t>
  </si>
  <si>
    <t>Régimen/Servicio</t>
  </si>
  <si>
    <t>Total Contratos</t>
  </si>
  <si>
    <t>Contratos de Comodato por OOAD</t>
  </si>
  <si>
    <t>Convenios, Comodato y C. Cesión</t>
  </si>
  <si>
    <t>Alimentos y
 Bebidas</t>
  </si>
  <si>
    <t>Varación</t>
  </si>
  <si>
    <t>Porcentual</t>
  </si>
  <si>
    <t>Absoluta
(2020-2019)</t>
  </si>
  <si>
    <t xml:space="preserve">Autorizado </t>
  </si>
  <si>
    <t>Unidades de Medicina Familiar/Hospital</t>
  </si>
  <si>
    <t>Inmuebles
Propios</t>
  </si>
  <si>
    <t>Arrendamientos</t>
  </si>
  <si>
    <t>Inmuebles Ocupados
2020</t>
  </si>
  <si>
    <t>Unidades de Médicas Periféricas yAuxiliares</t>
  </si>
  <si>
    <t>Centro de Conocimiento y Esquema Modificado</t>
  </si>
  <si>
    <t>fecha de corte: 08 de octubre</t>
  </si>
  <si>
    <t>Comodatos</t>
  </si>
  <si>
    <t>Total de Servicios</t>
  </si>
  <si>
    <t xml:space="preserve">Unidad de Prestaciones Económicas y Sociales </t>
  </si>
  <si>
    <t>CENTRO CULTURAL RAFAEL SOLANA</t>
  </si>
  <si>
    <t>CENTROS DE EXTENSIÓN DE CONOCIMIENTO DE ESQUEMA MODIFICADO (CECEM)</t>
  </si>
  <si>
    <t>TEATRO</t>
  </si>
  <si>
    <t>UNIDAD DE CONGRESOS</t>
  </si>
  <si>
    <t>ALBERGUE</t>
  </si>
  <si>
    <t>CASA DE VISITAS</t>
  </si>
  <si>
    <t>CASA DEL JUBILADO</t>
  </si>
  <si>
    <t>CENTRO DE ATENCIÓN SOCIAL A LA SALUD DE LAS Y LOS ADULTOS MAYORES (CASSAAM)</t>
  </si>
  <si>
    <t xml:space="preserve">CENTRO DE BIENESTAR SOCIAL </t>
  </si>
  <si>
    <t>CENTRO DE SEGURIDAD SOCIAL</t>
  </si>
  <si>
    <t>CENTRO DE EXTENSIÓN SOCIAL</t>
  </si>
  <si>
    <t>CENTROS DE ARTESANIAS (CA)</t>
  </si>
  <si>
    <t>GUARDERÍA MADRES IMSS (M)</t>
  </si>
  <si>
    <t>GUARDERÍA ORDINARIO (G)</t>
  </si>
  <si>
    <t>GUARDERÍA VECINAL COMUNITARIO ÚNICO (U)</t>
  </si>
  <si>
    <t>VELATORIO</t>
  </si>
  <si>
    <t>VELATORIO Y CREMATORIO</t>
  </si>
  <si>
    <t>TIENDA IMSS-SNTSS</t>
  </si>
  <si>
    <t>INSTALACIONES DEPORTIVAS</t>
  </si>
  <si>
    <t>UNIDADES DEPORTIVAS (UD)</t>
  </si>
  <si>
    <t>Unidad de Incorporación y Recaudación</t>
  </si>
  <si>
    <t>SUBDELEGACIÓN</t>
  </si>
  <si>
    <t>OFICINAS ADMINISTRATIVAS</t>
  </si>
  <si>
    <t>SEDE DELEGACIONAL</t>
  </si>
  <si>
    <t>CASA DEL DELEGADO</t>
  </si>
  <si>
    <t xml:space="preserve">TERRENO </t>
  </si>
  <si>
    <t>ALMACÉN</t>
  </si>
  <si>
    <t xml:space="preserve">ALMACÉN GENERAL DELEGACIONAL </t>
  </si>
  <si>
    <t>ARCHIVO</t>
  </si>
  <si>
    <t>BODEGA</t>
  </si>
  <si>
    <t>CENTRO DE CAPACITACIÓN Y REHABILITACIÓN PARA EL TRABAJO (CECART)</t>
  </si>
  <si>
    <t>CASA DE MÁQUINAS</t>
  </si>
  <si>
    <t>CENTRAL DE SERVICIOS</t>
  </si>
  <si>
    <t>CENTRAL DE TRANSPORTES</t>
  </si>
  <si>
    <t>CONMUTADOR Y CENTRACOM</t>
  </si>
  <si>
    <t>ESTACIONAMIENTO</t>
  </si>
  <si>
    <t>PLANTA DE LAVADO</t>
  </si>
  <si>
    <t xml:space="preserve">Unidades de Atención Médica </t>
  </si>
  <si>
    <t>ESCUELAS DE ENFERMERÍA</t>
  </si>
  <si>
    <t>BANCO DE SANGRE</t>
  </si>
  <si>
    <t>CENTRAL DE AMBULANCIAS</t>
  </si>
  <si>
    <t>CONSULTA EXTERNA DE LA RAZA</t>
  </si>
  <si>
    <t>CONSULTORIO MÉDICO</t>
  </si>
  <si>
    <t>FARMACIAS CENTRALES</t>
  </si>
  <si>
    <t>HOSPITAL DE CARDIOLOGÍA</t>
  </si>
  <si>
    <t xml:space="preserve">HOSPITAL DE ESPECIALIDADES </t>
  </si>
  <si>
    <t xml:space="preserve">HOSPITAL DE GINECO OBSTETRICIA </t>
  </si>
  <si>
    <t>HOSPITAL DE GINECO OBSTETRICIA (SEGUNDO NIVEL)</t>
  </si>
  <si>
    <t>HOSPITAL DE GINECO OBSTETRICIA CON MEDICINA FAMILIAR</t>
  </si>
  <si>
    <t>HOSPITAL DE GINECO PEDIATRÍA</t>
  </si>
  <si>
    <t>HOSPITAL DE GINECO PEDIATRÍA  CON MEDICINA FAMILIAR</t>
  </si>
  <si>
    <t>HOSPITAL DE GINECO PEDIATRÍA(SEGUNDO NIVEL)</t>
  </si>
  <si>
    <t>HOSPITAL DE INFECTOLOGIA</t>
  </si>
  <si>
    <t>HOSPITAL DE ONCOLOGÍA</t>
  </si>
  <si>
    <t>HOSPITAL DE ORTOPEDIA</t>
  </si>
  <si>
    <t>HOSPITAL DE PEDIATRÍA</t>
  </si>
  <si>
    <t>HOSPITAL DE PSIQUIATRÍA</t>
  </si>
  <si>
    <t>HOSPITAL DE PSIQUIATRÍA CON MEDICINA FAMILIAR</t>
  </si>
  <si>
    <t>HOSPITAL DE TRAUMATOLOGÍA Y ORTOPEDIA</t>
  </si>
  <si>
    <t>HOSPITAL GENERAL</t>
  </si>
  <si>
    <t>HOSPITAL GENERAL DE SUBZONA</t>
  </si>
  <si>
    <t>HOSPITAL GENERAL DE SUBZONA CON MEDICINA FAMILIAR</t>
  </si>
  <si>
    <t>HOSPITAL GENERAL DE ZONA</t>
  </si>
  <si>
    <t>HOSPITAL GENERAL DE ZONA CON ATENCIÓN AMBULATORIA</t>
  </si>
  <si>
    <t>HOSPITAL GENERAL DE ZONA CON MEDICINA FAMILIAR</t>
  </si>
  <si>
    <t>HOSPITAL GENERAL REGIONAL</t>
  </si>
  <si>
    <t>HOSPITAL GENERAL REGIONAL CON MEDICINA FAMILIAR</t>
  </si>
  <si>
    <t>LABORATORIO DE CITOLOGÍA EXFOLIATIVA</t>
  </si>
  <si>
    <t>PUESTO DE ENFERMERÍA</t>
  </si>
  <si>
    <t xml:space="preserve">TALLER DE PRÓTESIS Y ÓRTESIS </t>
  </si>
  <si>
    <t>UNIDAD AUXILIAR DE MEDICINA FAMILIAR</t>
  </si>
  <si>
    <t>UNIDAD DE CONTROL METÁBOLICO AMBULATORIO</t>
  </si>
  <si>
    <t xml:space="preserve">UNIDAD DE DETECCIÓN Y DIAGNÓSTICO </t>
  </si>
  <si>
    <t>UNIDAD DE MEDICINA FAMILIAR</t>
  </si>
  <si>
    <t>UNIDAD DE MEDICINA FAMILIAR CON ATENCIÓN AMBULATORIA</t>
  </si>
  <si>
    <t>UNIDAD DE MEDICINA FAMILIAR CON HOSPITALIZACIÓN</t>
  </si>
  <si>
    <t>UNIDAD DE MEDICINA FÍSICA Y REHABILITACIÓN (APOYO UMAE)</t>
  </si>
  <si>
    <t>UNIDAD DE MEDICINA FÍSICA Y REHABILITACIÓN (SEGUNDO NIVEL)</t>
  </si>
  <si>
    <t>UNIDAD DE REHABILITACIÓN</t>
  </si>
  <si>
    <t>UNIDAD MÉDICA DE ATENCIÓN AMBULATORIA</t>
  </si>
  <si>
    <t>URGENCIAS</t>
  </si>
  <si>
    <t>Unidades de IMSS-Bienestar</t>
  </si>
  <si>
    <t>HOSPITAL RURAL</t>
  </si>
  <si>
    <t>UNIDAD MÉDICA RURAL</t>
  </si>
  <si>
    <t>UNIDAD MÉDICA URBANA</t>
  </si>
  <si>
    <t>ALBERGUE IMSS-BIENESTAR</t>
  </si>
  <si>
    <t>BODEGA IMSS-BIENESTAR</t>
  </si>
  <si>
    <t>BRIGADA DE SALUD IMSS-BIENESTAR</t>
  </si>
  <si>
    <t>CENTRO DE ATENCIÓN RURAL PARA LA ADOLESCENCIA IMSS-BIENESTAR</t>
  </si>
  <si>
    <t>ESCUELA IMSS-BIENESTAR</t>
  </si>
  <si>
    <t>OFICINAS ADMINISTRATIVAS IMSS-BIENESTAR</t>
  </si>
  <si>
    <t xml:space="preserve">Otros </t>
  </si>
  <si>
    <t>INMUEBLE DADO EN COMODATO</t>
  </si>
  <si>
    <t>INMUEBLE INVADIDO</t>
  </si>
  <si>
    <t xml:space="preserve">SIN USO </t>
  </si>
  <si>
    <t>RESERVA TERRITORIAL</t>
  </si>
  <si>
    <t>Ordinario</t>
  </si>
  <si>
    <t>Destino por Tipo de Servicios</t>
  </si>
  <si>
    <r>
      <t xml:space="preserve">Monto
</t>
    </r>
    <r>
      <rPr>
        <b/>
        <sz val="8"/>
        <color theme="0"/>
        <rFont val="Calibri"/>
        <family val="2"/>
        <scheme val="minor"/>
      </rPr>
      <t>(millones de pesos)</t>
    </r>
  </si>
  <si>
    <t>Teatrro</t>
  </si>
  <si>
    <t>Centro Cultural Rafael Solana</t>
  </si>
  <si>
    <t>Unidad de Congresos</t>
  </si>
  <si>
    <t>Albergues</t>
  </si>
  <si>
    <t>Casa del Jubilado</t>
  </si>
  <si>
    <t>Centro de Atención Social a la Salud de las y los Adultos Mayores (CASSAM)</t>
  </si>
  <si>
    <t>Centro de Bienestar Social</t>
  </si>
  <si>
    <t>Centro de Extensión Social</t>
  </si>
  <si>
    <t xml:space="preserve">Centro de Artesanias </t>
  </si>
  <si>
    <t>Velatorio</t>
  </si>
  <si>
    <t>Centros Vacacionales</t>
  </si>
  <si>
    <t xml:space="preserve">Unidad de Detección y Diágnostico </t>
  </si>
  <si>
    <t>Hsopital Rural</t>
  </si>
  <si>
    <t>Unidad Médica Rural</t>
  </si>
  <si>
    <t>Número de Contratos de Comodato por tipo de Servicio  2020</t>
  </si>
  <si>
    <t>Comparativo de Ingresos por Permisos 2019-2020 (mdp)</t>
  </si>
  <si>
    <t>Itinerantes</t>
  </si>
  <si>
    <t>Unidades de Médicas Periféricas y Auxiliares</t>
  </si>
  <si>
    <t>ene-nov
2019</t>
  </si>
  <si>
    <t>ene-nov
2020</t>
  </si>
  <si>
    <t>Cifras 2020, con corte al 30 de noviembre.</t>
  </si>
  <si>
    <t>Casa habitación para el TOOAD</t>
  </si>
  <si>
    <t xml:space="preserve">      CASA HABITACIÓN TOOAD</t>
  </si>
  <si>
    <t xml:space="preserve">      NUEVO ARRENDAMIENTO</t>
  </si>
  <si>
    <t>Corte al 31-dic-2020</t>
  </si>
  <si>
    <t>OOAD</t>
  </si>
  <si>
    <t>Presupuesto 2021</t>
  </si>
  <si>
    <t>Proyección Autorizada
Programa de Arredamiento Inmobiliario 2021</t>
  </si>
  <si>
    <t>Por área de Administración 2021</t>
  </si>
  <si>
    <t>Número de Arrendamientos por tipo de Servicio  2021</t>
  </si>
  <si>
    <t>Autorizado
2021</t>
  </si>
  <si>
    <t>Actual
11-mar</t>
  </si>
  <si>
    <t>Avance
Concretado
31-dic</t>
  </si>
  <si>
    <t>Avance
Concretado
11-marzo</t>
  </si>
  <si>
    <t>Corte al 10-Marzo-2021</t>
  </si>
  <si>
    <t>(millones de pesos)</t>
  </si>
  <si>
    <t>Presupuesto</t>
  </si>
  <si>
    <t>Corte al 24 de mayo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</si>
</sst>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$&quot;#,##0.00;[Red]\(&quot;$&quot;#,##0.00\)"/>
    <numFmt numFmtId="166" formatCode="_-&quot;$&quot;\ * #,##0.00_-;\-&quot;$&quot;\ * #,##0.00_-;_-&quot;$&quot;\ * &quot;-&quot;??_-;_-@_-"/>
    <numFmt numFmtId="167" formatCode="_-\$* #,##0.00_-;&quot;-$&quot;* #,##0.00_-;_-\$* \-??_-;_-@_-"/>
    <numFmt numFmtId="168" formatCode="_-* #,##0_-;\-* #,##0_-;_-* &quot;-&quot;??_-;_-@_-"/>
    <numFmt numFmtId="169" formatCode="_-&quot;$&quot;* #,##0.0_-;\-&quot;$&quot;* #,##0.0_-;_-&quot;$&quot;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8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 Unicode MS"/>
      <family val="2"/>
    </font>
    <font>
      <b/>
      <sz val="10"/>
      <name val="Arial Unicode MS"/>
      <family val="2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9.35"/>
      <color indexed="12"/>
      <name val="Calibri"/>
      <family val="2"/>
    </font>
    <font>
      <sz val="11"/>
      <name val="Arial"/>
      <family val="2"/>
    </font>
    <font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Montserrat"/>
    </font>
    <font>
      <b/>
      <sz val="11"/>
      <color theme="1"/>
      <name val="Montserrat"/>
    </font>
    <font>
      <sz val="11"/>
      <color theme="1"/>
      <name val="Montserrat"/>
    </font>
    <font>
      <b/>
      <sz val="8"/>
      <color theme="0"/>
      <name val="Montserrat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16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167" fontId="3" fillId="0" borderId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horizontal="left" indent="2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2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indent="2"/>
    </xf>
    <xf numFmtId="0" fontId="0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44" fontId="0" fillId="0" borderId="0" xfId="0" applyNumberFormat="1"/>
    <xf numFmtId="0" fontId="0" fillId="0" borderId="1" xfId="0" applyBorder="1" applyAlignment="1">
      <alignment horizontal="left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5" fillId="0" borderId="1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indent="1"/>
    </xf>
    <xf numFmtId="44" fontId="4" fillId="0" borderId="1" xfId="1" applyFont="1" applyBorder="1" applyAlignment="1">
      <alignment horizontal="center"/>
    </xf>
    <xf numFmtId="44" fontId="2" fillId="4" borderId="1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 applyAlignment="1">
      <alignment horizontal="center"/>
    </xf>
    <xf numFmtId="0" fontId="0" fillId="0" borderId="0" xfId="0" applyBorder="1"/>
    <xf numFmtId="165" fontId="2" fillId="4" borderId="1" xfId="1" applyNumberFormat="1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NumberFormat="1" applyFont="1" applyFill="1" applyBorder="1" applyAlignment="1">
      <alignment horizontal="center"/>
    </xf>
    <xf numFmtId="0" fontId="22" fillId="5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indent="1"/>
    </xf>
    <xf numFmtId="0" fontId="15" fillId="0" borderId="1" xfId="0" applyNumberFormat="1" applyFont="1" applyFill="1" applyBorder="1" applyAlignment="1">
      <alignment horizontal="center"/>
    </xf>
    <xf numFmtId="0" fontId="14" fillId="6" borderId="1" xfId="0" applyFont="1" applyFill="1" applyBorder="1" applyAlignment="1">
      <alignment horizontal="left"/>
    </xf>
    <xf numFmtId="0" fontId="14" fillId="6" borderId="1" xfId="0" applyNumberFormat="1" applyFont="1" applyFill="1" applyBorder="1" applyAlignment="1">
      <alignment horizontal="center"/>
    </xf>
    <xf numFmtId="168" fontId="12" fillId="5" borderId="1" xfId="6" applyNumberFormat="1" applyFont="1" applyFill="1" applyBorder="1" applyAlignment="1">
      <alignment horizontal="center" vertical="center"/>
    </xf>
    <xf numFmtId="168" fontId="0" fillId="0" borderId="1" xfId="6" applyNumberFormat="1" applyFont="1" applyFill="1" applyBorder="1" applyAlignment="1">
      <alignment horizontal="center"/>
    </xf>
    <xf numFmtId="168" fontId="0" fillId="0" borderId="1" xfId="6" applyNumberFormat="1" applyFont="1" applyBorder="1" applyAlignment="1">
      <alignment horizontal="center"/>
    </xf>
    <xf numFmtId="168" fontId="0" fillId="0" borderId="0" xfId="6" applyNumberFormat="1" applyFont="1" applyAlignment="1">
      <alignment horizontal="center"/>
    </xf>
    <xf numFmtId="168" fontId="18" fillId="6" borderId="1" xfId="6" applyNumberFormat="1" applyFont="1" applyFill="1" applyBorder="1" applyAlignment="1">
      <alignment horizontal="center"/>
    </xf>
    <xf numFmtId="168" fontId="17" fillId="6" borderId="1" xfId="6" applyNumberFormat="1" applyFont="1" applyFill="1" applyBorder="1" applyAlignment="1">
      <alignment horizontal="center"/>
    </xf>
    <xf numFmtId="168" fontId="2" fillId="6" borderId="1" xfId="6" applyNumberFormat="1" applyFont="1" applyFill="1" applyBorder="1" applyAlignment="1">
      <alignment horizontal="center"/>
    </xf>
    <xf numFmtId="0" fontId="14" fillId="0" borderId="0" xfId="0" applyFont="1" applyBorder="1" applyAlignment="1">
      <alignment vertical="center" wrapText="1"/>
    </xf>
    <xf numFmtId="0" fontId="2" fillId="6" borderId="3" xfId="0" applyFont="1" applyFill="1" applyBorder="1" applyAlignment="1"/>
    <xf numFmtId="0" fontId="0" fillId="0" borderId="1" xfId="0" applyFill="1" applyBorder="1" applyAlignment="1">
      <alignment horizontal="left" indent="3"/>
    </xf>
    <xf numFmtId="0" fontId="12" fillId="5" borderId="3" xfId="0" applyFont="1" applyFill="1" applyBorder="1" applyAlignment="1">
      <alignment horizontal="center" vertical="center"/>
    </xf>
    <xf numFmtId="168" fontId="14" fillId="0" borderId="2" xfId="6" applyNumberFormat="1" applyFont="1" applyBorder="1" applyAlignment="1">
      <alignment horizontal="right" vertical="center" wrapText="1"/>
    </xf>
    <xf numFmtId="168" fontId="0" fillId="0" borderId="0" xfId="6" applyNumberFormat="1" applyFont="1" applyAlignment="1">
      <alignment horizontal="right"/>
    </xf>
    <xf numFmtId="0" fontId="0" fillId="0" borderId="0" xfId="0" applyAlignment="1">
      <alignment horizontal="right"/>
    </xf>
    <xf numFmtId="0" fontId="24" fillId="5" borderId="1" xfId="0" applyFont="1" applyFill="1" applyBorder="1" applyAlignment="1">
      <alignment horizontal="center" vertical="center"/>
    </xf>
    <xf numFmtId="168" fontId="24" fillId="5" borderId="1" xfId="6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left" vertical="center"/>
    </xf>
    <xf numFmtId="168" fontId="25" fillId="3" borderId="1" xfId="6" applyNumberFormat="1" applyFont="1" applyFill="1" applyBorder="1" applyAlignment="1">
      <alignment horizontal="right" vertical="center" wrapText="1"/>
    </xf>
    <xf numFmtId="0" fontId="25" fillId="3" borderId="1" xfId="0" applyFont="1" applyFill="1" applyBorder="1" applyAlignment="1">
      <alignment horizontal="right" vertical="center" wrapText="1"/>
    </xf>
    <xf numFmtId="0" fontId="25" fillId="6" borderId="1" xfId="0" applyFont="1" applyFill="1" applyBorder="1"/>
    <xf numFmtId="168" fontId="25" fillId="6" borderId="1" xfId="6" applyNumberFormat="1" applyFont="1" applyFill="1" applyBorder="1" applyAlignment="1">
      <alignment horizontal="right"/>
    </xf>
    <xf numFmtId="0" fontId="25" fillId="6" borderId="1" xfId="0" applyFont="1" applyFill="1" applyBorder="1" applyAlignment="1">
      <alignment horizontal="right"/>
    </xf>
    <xf numFmtId="0" fontId="26" fillId="0" borderId="1" xfId="0" applyFont="1" applyBorder="1" applyAlignment="1">
      <alignment horizontal="left" indent="2"/>
    </xf>
    <xf numFmtId="168" fontId="26" fillId="0" borderId="1" xfId="6" applyNumberFormat="1" applyFont="1" applyBorder="1" applyAlignment="1">
      <alignment horizontal="right"/>
    </xf>
    <xf numFmtId="0" fontId="26" fillId="0" borderId="1" xfId="0" applyFont="1" applyBorder="1" applyAlignment="1">
      <alignment horizontal="right"/>
    </xf>
    <xf numFmtId="168" fontId="26" fillId="0" borderId="1" xfId="6" applyNumberFormat="1" applyFont="1" applyFill="1" applyBorder="1" applyAlignment="1">
      <alignment horizontal="right"/>
    </xf>
    <xf numFmtId="0" fontId="26" fillId="0" borderId="1" xfId="0" applyFont="1" applyBorder="1"/>
    <xf numFmtId="0" fontId="27" fillId="5" borderId="1" xfId="0" applyFont="1" applyFill="1" applyBorder="1" applyAlignment="1">
      <alignment horizontal="center" vertical="center" wrapText="1"/>
    </xf>
    <xf numFmtId="164" fontId="29" fillId="4" borderId="1" xfId="6" applyNumberFormat="1" applyFont="1" applyFill="1" applyBorder="1" applyAlignment="1"/>
    <xf numFmtId="164" fontId="28" fillId="0" borderId="1" xfId="6" applyNumberFormat="1" applyFont="1" applyBorder="1" applyAlignment="1"/>
    <xf numFmtId="0" fontId="2" fillId="7" borderId="1" xfId="0" applyFont="1" applyFill="1" applyBorder="1" applyAlignment="1">
      <alignment horizontal="left"/>
    </xf>
    <xf numFmtId="0" fontId="2" fillId="7" borderId="1" xfId="0" applyNumberFormat="1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indent="1"/>
    </xf>
    <xf numFmtId="0" fontId="30" fillId="3" borderId="1" xfId="0" applyNumberFormat="1" applyFont="1" applyFill="1" applyBorder="1" applyAlignment="1">
      <alignment horizontal="center"/>
    </xf>
    <xf numFmtId="0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169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</cellXfs>
  <cellStyles count="31">
    <cellStyle name="Currency 3" xfId="7"/>
    <cellStyle name="Hipervínculo 2" xfId="8"/>
    <cellStyle name="Millares" xfId="6" builtinId="3"/>
    <cellStyle name="Millares 2" xfId="5"/>
    <cellStyle name="Millares 3" xfId="9"/>
    <cellStyle name="Moneda" xfId="1" builtinId="4"/>
    <cellStyle name="Moneda 2" xfId="10"/>
    <cellStyle name="Moneda 3" xfId="11"/>
    <cellStyle name="Moneda 4" xfId="12"/>
    <cellStyle name="Moneda 5" xfId="13"/>
    <cellStyle name="Nor}al" xfId="14"/>
    <cellStyle name="Normal" xfId="0" builtinId="0"/>
    <cellStyle name="Normal 11" xfId="15"/>
    <cellStyle name="Normal 15" xfId="16"/>
    <cellStyle name="Normal 2" xfId="4"/>
    <cellStyle name="Normal 2 2" xfId="3"/>
    <cellStyle name="Normal 2 2 2 2" xfId="17"/>
    <cellStyle name="Normal 2 3" xfId="18"/>
    <cellStyle name="Normal 20" xfId="19"/>
    <cellStyle name="Normal 3" xfId="20"/>
    <cellStyle name="Normal 3 2" xfId="2"/>
    <cellStyle name="Normal 3 2 2" xfId="21"/>
    <cellStyle name="Normal 4" xfId="22"/>
    <cellStyle name="Normal 4 2 10" xfId="23"/>
    <cellStyle name="Normal 4 6" xfId="24"/>
    <cellStyle name="Normal 5" xfId="25"/>
    <cellStyle name="Normal 6" xfId="26"/>
    <cellStyle name="Normal 7" xfId="27"/>
    <cellStyle name="Normal 8" xfId="28"/>
    <cellStyle name="Porcentaje 2" xfId="29"/>
    <cellStyle name="Porcentual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="70" zoomScaleNormal="70" workbookViewId="0">
      <selection activeCell="A16" sqref="A16"/>
    </sheetView>
  </sheetViews>
  <sheetFormatPr baseColWidth="10" defaultRowHeight="15" x14ac:dyDescent="0.25"/>
  <cols>
    <col min="1" max="1" width="94.140625" customWidth="1"/>
    <col min="2" max="2" width="11.42578125" style="50"/>
    <col min="3" max="3" width="5.85546875" customWidth="1"/>
    <col min="4" max="4" width="94.140625" customWidth="1"/>
    <col min="7" max="7" width="94.140625" customWidth="1"/>
  </cols>
  <sheetData>
    <row r="1" spans="1:8" ht="27.75" customHeight="1" x14ac:dyDescent="0.25">
      <c r="A1" s="88" t="s">
        <v>210</v>
      </c>
      <c r="B1" s="88"/>
      <c r="C1" s="54"/>
    </row>
    <row r="2" spans="1:8" ht="6.75" customHeight="1" x14ac:dyDescent="0.25"/>
    <row r="3" spans="1:8" ht="32.25" customHeight="1" x14ac:dyDescent="0.25">
      <c r="A3" s="57" t="s">
        <v>111</v>
      </c>
      <c r="B3" s="47">
        <f>B4+B27+B29+E4+E16+H30+H40</f>
        <v>6155</v>
      </c>
      <c r="C3" s="2"/>
      <c r="D3" s="2"/>
      <c r="E3" s="2"/>
    </row>
    <row r="4" spans="1:8" x14ac:dyDescent="0.25">
      <c r="A4" s="55" t="s">
        <v>112</v>
      </c>
      <c r="B4" s="51">
        <f>SUM(B5:B26)</f>
        <v>423</v>
      </c>
      <c r="D4" s="55" t="s">
        <v>18</v>
      </c>
      <c r="E4" s="53">
        <f>SUM(E5:E15)</f>
        <v>107</v>
      </c>
      <c r="G4" s="56" t="s">
        <v>168</v>
      </c>
      <c r="H4" s="48">
        <v>2</v>
      </c>
    </row>
    <row r="5" spans="1:8" x14ac:dyDescent="0.25">
      <c r="A5" s="56" t="s">
        <v>113</v>
      </c>
      <c r="B5" s="48">
        <v>1</v>
      </c>
      <c r="D5" s="56" t="s">
        <v>139</v>
      </c>
      <c r="E5" s="48">
        <v>12</v>
      </c>
      <c r="G5" s="56" t="s">
        <v>169</v>
      </c>
      <c r="H5" s="48">
        <v>3</v>
      </c>
    </row>
    <row r="6" spans="1:8" x14ac:dyDescent="0.25">
      <c r="A6" s="56" t="s">
        <v>114</v>
      </c>
      <c r="B6" s="48">
        <v>1</v>
      </c>
      <c r="D6" s="56" t="s">
        <v>140</v>
      </c>
      <c r="E6" s="48">
        <v>29</v>
      </c>
      <c r="G6" s="56" t="s">
        <v>170</v>
      </c>
      <c r="H6" s="48">
        <v>1</v>
      </c>
    </row>
    <row r="7" spans="1:8" x14ac:dyDescent="0.25">
      <c r="A7" s="56" t="s">
        <v>115</v>
      </c>
      <c r="B7" s="48">
        <v>25</v>
      </c>
      <c r="D7" s="56" t="s">
        <v>141</v>
      </c>
      <c r="E7" s="48">
        <v>11</v>
      </c>
      <c r="G7" s="56" t="s">
        <v>171</v>
      </c>
      <c r="H7" s="48">
        <v>4</v>
      </c>
    </row>
    <row r="8" spans="1:8" x14ac:dyDescent="0.25">
      <c r="A8" s="56" t="s">
        <v>116</v>
      </c>
      <c r="B8" s="48">
        <v>1</v>
      </c>
      <c r="D8" s="56" t="s">
        <v>142</v>
      </c>
      <c r="E8" s="48">
        <v>15</v>
      </c>
      <c r="G8" s="56" t="s">
        <v>172</v>
      </c>
      <c r="H8" s="48">
        <v>1</v>
      </c>
    </row>
    <row r="9" spans="1:8" x14ac:dyDescent="0.25">
      <c r="A9" s="56" t="s">
        <v>117</v>
      </c>
      <c r="B9" s="48">
        <v>4</v>
      </c>
      <c r="D9" s="56" t="s">
        <v>143</v>
      </c>
      <c r="E9" s="48">
        <v>3</v>
      </c>
      <c r="G9" s="56" t="s">
        <v>173</v>
      </c>
      <c r="H9" s="48">
        <v>14</v>
      </c>
    </row>
    <row r="10" spans="1:8" x14ac:dyDescent="0.25">
      <c r="A10" s="56" t="s">
        <v>118</v>
      </c>
      <c r="B10" s="48">
        <v>1</v>
      </c>
      <c r="D10" s="56" t="s">
        <v>144</v>
      </c>
      <c r="E10" s="48">
        <v>3</v>
      </c>
      <c r="G10" s="56" t="s">
        <v>174</v>
      </c>
      <c r="H10" s="48">
        <v>55</v>
      </c>
    </row>
    <row r="11" spans="1:8" x14ac:dyDescent="0.25">
      <c r="A11" s="56" t="s">
        <v>119</v>
      </c>
      <c r="B11" s="48">
        <v>3</v>
      </c>
      <c r="D11" s="56" t="s">
        <v>145</v>
      </c>
      <c r="E11" s="48">
        <v>7</v>
      </c>
      <c r="G11" s="56" t="s">
        <v>175</v>
      </c>
      <c r="H11" s="48">
        <v>70</v>
      </c>
    </row>
    <row r="12" spans="1:8" x14ac:dyDescent="0.25">
      <c r="A12" s="56" t="s">
        <v>120</v>
      </c>
      <c r="B12" s="48">
        <v>1</v>
      </c>
      <c r="D12" s="56" t="s">
        <v>146</v>
      </c>
      <c r="E12" s="48">
        <v>3</v>
      </c>
      <c r="G12" s="56" t="s">
        <v>176</v>
      </c>
      <c r="H12" s="48">
        <v>1</v>
      </c>
    </row>
    <row r="13" spans="1:8" x14ac:dyDescent="0.25">
      <c r="A13" s="56" t="s">
        <v>121</v>
      </c>
      <c r="B13" s="48">
        <v>21</v>
      </c>
      <c r="D13" s="56" t="s">
        <v>147</v>
      </c>
      <c r="E13" s="48">
        <v>1</v>
      </c>
      <c r="G13" s="56" t="s">
        <v>177</v>
      </c>
      <c r="H13" s="48">
        <v>57</v>
      </c>
    </row>
    <row r="14" spans="1:8" x14ac:dyDescent="0.25">
      <c r="A14" s="56" t="s">
        <v>122</v>
      </c>
      <c r="B14" s="48">
        <v>106</v>
      </c>
      <c r="D14" s="56" t="s">
        <v>148</v>
      </c>
      <c r="E14" s="48">
        <v>6</v>
      </c>
      <c r="G14" s="56" t="s">
        <v>178</v>
      </c>
      <c r="H14" s="48">
        <v>26</v>
      </c>
    </row>
    <row r="15" spans="1:8" x14ac:dyDescent="0.25">
      <c r="A15" s="56" t="s">
        <v>123</v>
      </c>
      <c r="B15" s="48">
        <v>2</v>
      </c>
      <c r="D15" s="56" t="s">
        <v>149</v>
      </c>
      <c r="E15" s="48">
        <v>17</v>
      </c>
      <c r="G15" s="56" t="s">
        <v>179</v>
      </c>
      <c r="H15" s="48">
        <v>1</v>
      </c>
    </row>
    <row r="16" spans="1:8" x14ac:dyDescent="0.25">
      <c r="A16" s="56" t="s">
        <v>124</v>
      </c>
      <c r="B16" s="48">
        <v>3</v>
      </c>
      <c r="D16" s="55" t="s">
        <v>150</v>
      </c>
      <c r="E16" s="53">
        <f>SUM(E17:E59)+SUM(H4:H29)</f>
        <v>1356</v>
      </c>
      <c r="G16" s="56" t="s">
        <v>180</v>
      </c>
      <c r="H16" s="48">
        <v>1</v>
      </c>
    </row>
    <row r="17" spans="1:8" x14ac:dyDescent="0.25">
      <c r="A17" s="56" t="s">
        <v>114</v>
      </c>
      <c r="B17" s="48">
        <v>10</v>
      </c>
      <c r="D17" s="56" t="s">
        <v>151</v>
      </c>
      <c r="E17" s="48">
        <v>5</v>
      </c>
      <c r="G17" s="56" t="s">
        <v>181</v>
      </c>
      <c r="H17" s="48">
        <v>1</v>
      </c>
    </row>
    <row r="18" spans="1:8" x14ac:dyDescent="0.25">
      <c r="A18" s="56" t="s">
        <v>125</v>
      </c>
      <c r="B18" s="48">
        <v>9</v>
      </c>
      <c r="D18" s="56" t="s">
        <v>152</v>
      </c>
      <c r="E18" s="48">
        <v>4</v>
      </c>
      <c r="G18" s="56" t="s">
        <v>182</v>
      </c>
      <c r="H18" s="48">
        <v>1</v>
      </c>
    </row>
    <row r="19" spans="1:8" x14ac:dyDescent="0.25">
      <c r="A19" s="56" t="s">
        <v>126</v>
      </c>
      <c r="B19" s="48">
        <v>122</v>
      </c>
      <c r="D19" s="56" t="s">
        <v>153</v>
      </c>
      <c r="E19" s="48">
        <v>1</v>
      </c>
      <c r="G19" s="56" t="s">
        <v>183</v>
      </c>
      <c r="H19" s="48">
        <v>2</v>
      </c>
    </row>
    <row r="20" spans="1:8" x14ac:dyDescent="0.25">
      <c r="A20" s="56" t="s">
        <v>127</v>
      </c>
      <c r="B20" s="48">
        <v>58</v>
      </c>
      <c r="D20" s="56" t="s">
        <v>154</v>
      </c>
      <c r="E20" s="48">
        <v>1</v>
      </c>
      <c r="G20" s="56" t="s">
        <v>184</v>
      </c>
      <c r="H20" s="48">
        <v>1</v>
      </c>
    </row>
    <row r="21" spans="1:8" x14ac:dyDescent="0.25">
      <c r="A21" s="56" t="s">
        <v>128</v>
      </c>
      <c r="B21" s="48">
        <v>11</v>
      </c>
      <c r="D21" s="56" t="s">
        <v>155</v>
      </c>
      <c r="E21" s="48">
        <v>5</v>
      </c>
      <c r="G21" s="56" t="s">
        <v>185</v>
      </c>
      <c r="H21" s="48">
        <v>6</v>
      </c>
    </row>
    <row r="22" spans="1:8" x14ac:dyDescent="0.25">
      <c r="A22" s="56" t="s">
        <v>129</v>
      </c>
      <c r="B22" s="48">
        <v>1</v>
      </c>
      <c r="D22" s="56" t="s">
        <v>156</v>
      </c>
      <c r="E22" s="48">
        <v>2</v>
      </c>
      <c r="G22" s="56" t="s">
        <v>186</v>
      </c>
      <c r="H22" s="48">
        <v>930</v>
      </c>
    </row>
    <row r="23" spans="1:8" x14ac:dyDescent="0.25">
      <c r="A23" s="56" t="s">
        <v>130</v>
      </c>
      <c r="B23" s="48">
        <v>16</v>
      </c>
      <c r="D23" s="56" t="s">
        <v>157</v>
      </c>
      <c r="E23" s="48">
        <v>2</v>
      </c>
      <c r="G23" s="56" t="s">
        <v>187</v>
      </c>
      <c r="H23" s="48">
        <v>10</v>
      </c>
    </row>
    <row r="24" spans="1:8" x14ac:dyDescent="0.25">
      <c r="A24" s="56" t="s">
        <v>85</v>
      </c>
      <c r="B24" s="48">
        <v>4</v>
      </c>
      <c r="D24" s="56" t="s">
        <v>158</v>
      </c>
      <c r="E24" s="48">
        <v>10</v>
      </c>
      <c r="G24" s="56" t="s">
        <v>188</v>
      </c>
      <c r="H24" s="48">
        <v>91</v>
      </c>
    </row>
    <row r="25" spans="1:8" x14ac:dyDescent="0.25">
      <c r="A25" s="56" t="s">
        <v>131</v>
      </c>
      <c r="B25" s="48">
        <v>6</v>
      </c>
      <c r="D25" s="56" t="s">
        <v>159</v>
      </c>
      <c r="E25" s="48">
        <v>4</v>
      </c>
      <c r="G25" s="56" t="s">
        <v>189</v>
      </c>
      <c r="H25" s="48">
        <v>4</v>
      </c>
    </row>
    <row r="26" spans="1:8" x14ac:dyDescent="0.25">
      <c r="A26" s="56" t="s">
        <v>132</v>
      </c>
      <c r="B26" s="48">
        <v>17</v>
      </c>
      <c r="D26" s="56" t="s">
        <v>160</v>
      </c>
      <c r="E26" s="48">
        <v>2</v>
      </c>
      <c r="G26" s="56" t="s">
        <v>190</v>
      </c>
      <c r="H26" s="48">
        <v>1</v>
      </c>
    </row>
    <row r="27" spans="1:8" x14ac:dyDescent="0.25">
      <c r="A27" s="55" t="s">
        <v>133</v>
      </c>
      <c r="B27" s="52">
        <v>73</v>
      </c>
      <c r="D27" s="56" t="s">
        <v>161</v>
      </c>
      <c r="E27" s="48">
        <v>2</v>
      </c>
      <c r="G27" s="56" t="s">
        <v>191</v>
      </c>
      <c r="H27" s="48">
        <v>1</v>
      </c>
    </row>
    <row r="28" spans="1:8" x14ac:dyDescent="0.25">
      <c r="A28" s="56" t="s">
        <v>134</v>
      </c>
      <c r="B28" s="49">
        <v>73</v>
      </c>
      <c r="D28" s="56" t="s">
        <v>162</v>
      </c>
      <c r="E28" s="48">
        <v>2</v>
      </c>
      <c r="G28" s="56" t="s">
        <v>192</v>
      </c>
      <c r="H28" s="48">
        <v>23</v>
      </c>
    </row>
    <row r="29" spans="1:8" x14ac:dyDescent="0.25">
      <c r="A29" s="55" t="s">
        <v>17</v>
      </c>
      <c r="B29" s="53">
        <f>SUM(B30:B33)</f>
        <v>237</v>
      </c>
      <c r="D29" s="56" t="s">
        <v>163</v>
      </c>
      <c r="E29" s="48">
        <v>1</v>
      </c>
      <c r="G29" s="56" t="s">
        <v>193</v>
      </c>
      <c r="H29" s="48">
        <v>1</v>
      </c>
    </row>
    <row r="30" spans="1:8" x14ac:dyDescent="0.25">
      <c r="A30" s="56" t="s">
        <v>135</v>
      </c>
      <c r="B30" s="49">
        <v>75</v>
      </c>
      <c r="D30" s="56" t="s">
        <v>164</v>
      </c>
      <c r="E30" s="48">
        <v>4</v>
      </c>
      <c r="G30" s="55" t="s">
        <v>194</v>
      </c>
      <c r="H30" s="52">
        <f>SUM(H31:H39)</f>
        <v>3828</v>
      </c>
    </row>
    <row r="31" spans="1:8" x14ac:dyDescent="0.25">
      <c r="A31" s="56" t="s">
        <v>136</v>
      </c>
      <c r="B31" s="49">
        <v>30</v>
      </c>
      <c r="D31" s="56" t="s">
        <v>165</v>
      </c>
      <c r="E31" s="48">
        <v>1</v>
      </c>
      <c r="G31" s="56" t="s">
        <v>195</v>
      </c>
      <c r="H31" s="48">
        <v>79</v>
      </c>
    </row>
    <row r="32" spans="1:8" x14ac:dyDescent="0.25">
      <c r="A32" s="56" t="s">
        <v>137</v>
      </c>
      <c r="B32" s="49">
        <v>12</v>
      </c>
      <c r="D32" s="56" t="s">
        <v>166</v>
      </c>
      <c r="E32" s="48">
        <v>1</v>
      </c>
      <c r="G32" s="56" t="s">
        <v>196</v>
      </c>
      <c r="H32" s="48">
        <v>3632</v>
      </c>
    </row>
    <row r="33" spans="1:8" x14ac:dyDescent="0.25">
      <c r="A33" s="56" t="s">
        <v>138</v>
      </c>
      <c r="B33" s="49">
        <v>120</v>
      </c>
      <c r="D33" s="56" t="s">
        <v>167</v>
      </c>
      <c r="E33" s="48">
        <v>1</v>
      </c>
      <c r="G33" s="56" t="s">
        <v>197</v>
      </c>
      <c r="H33" s="48">
        <v>17</v>
      </c>
    </row>
    <row r="34" spans="1:8" x14ac:dyDescent="0.25">
      <c r="G34" s="56" t="s">
        <v>198</v>
      </c>
      <c r="H34" s="48">
        <v>11</v>
      </c>
    </row>
    <row r="35" spans="1:8" x14ac:dyDescent="0.25">
      <c r="G35" s="56" t="s">
        <v>199</v>
      </c>
      <c r="H35" s="48">
        <v>12</v>
      </c>
    </row>
    <row r="36" spans="1:8" x14ac:dyDescent="0.25">
      <c r="G36" s="56" t="s">
        <v>200</v>
      </c>
      <c r="H36" s="48">
        <v>4</v>
      </c>
    </row>
    <row r="37" spans="1:8" x14ac:dyDescent="0.25">
      <c r="G37" s="56" t="s">
        <v>201</v>
      </c>
      <c r="H37" s="48">
        <v>60</v>
      </c>
    </row>
    <row r="38" spans="1:8" x14ac:dyDescent="0.25">
      <c r="G38" s="56" t="s">
        <v>202</v>
      </c>
      <c r="H38" s="48">
        <v>5</v>
      </c>
    </row>
    <row r="39" spans="1:8" x14ac:dyDescent="0.25">
      <c r="G39" s="56" t="s">
        <v>203</v>
      </c>
      <c r="H39" s="48">
        <v>8</v>
      </c>
    </row>
    <row r="40" spans="1:8" x14ac:dyDescent="0.25">
      <c r="G40" s="55" t="s">
        <v>204</v>
      </c>
      <c r="H40" s="53">
        <f>SUM(H41:H44)</f>
        <v>131</v>
      </c>
    </row>
    <row r="41" spans="1:8" x14ac:dyDescent="0.25">
      <c r="G41" s="56" t="s">
        <v>205</v>
      </c>
      <c r="H41" s="48">
        <v>7</v>
      </c>
    </row>
    <row r="42" spans="1:8" x14ac:dyDescent="0.25">
      <c r="G42" s="56" t="s">
        <v>206</v>
      </c>
      <c r="H42" s="48">
        <v>20</v>
      </c>
    </row>
    <row r="43" spans="1:8" x14ac:dyDescent="0.25">
      <c r="G43" s="56" t="s">
        <v>207</v>
      </c>
      <c r="H43" s="48">
        <v>90</v>
      </c>
    </row>
    <row r="44" spans="1:8" x14ac:dyDescent="0.25">
      <c r="G44" s="56" t="s">
        <v>208</v>
      </c>
      <c r="H44" s="48">
        <v>14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0"/>
  <sheetViews>
    <sheetView showGridLines="0" topLeftCell="A4" zoomScale="85" zoomScaleNormal="85" workbookViewId="0">
      <selection activeCell="G31" sqref="G31"/>
    </sheetView>
  </sheetViews>
  <sheetFormatPr baseColWidth="10" defaultRowHeight="15" x14ac:dyDescent="0.25"/>
  <cols>
    <col min="2" max="2" width="79.140625" bestFit="1" customWidth="1"/>
    <col min="3" max="3" width="14.7109375" style="59" customWidth="1"/>
    <col min="4" max="5" width="14.7109375" style="60" customWidth="1"/>
  </cols>
  <sheetData>
    <row r="2" spans="2:5" ht="30" customHeight="1" x14ac:dyDescent="0.25">
      <c r="B2" s="90" t="s">
        <v>106</v>
      </c>
      <c r="C2" s="90"/>
      <c r="D2" s="90"/>
      <c r="E2" s="90"/>
    </row>
    <row r="3" spans="2:5" ht="15.75" x14ac:dyDescent="0.25">
      <c r="B3" s="34"/>
      <c r="C3" s="58"/>
      <c r="D3" s="89" t="s">
        <v>109</v>
      </c>
      <c r="E3" s="89"/>
    </row>
    <row r="4" spans="2:5" ht="30" customHeight="1" x14ac:dyDescent="0.25">
      <c r="B4" s="61" t="s">
        <v>20</v>
      </c>
      <c r="C4" s="62" t="s">
        <v>104</v>
      </c>
      <c r="D4" s="75" t="s">
        <v>105</v>
      </c>
      <c r="E4" s="63" t="s">
        <v>110</v>
      </c>
    </row>
    <row r="5" spans="2:5" ht="24.75" customHeight="1" x14ac:dyDescent="0.25">
      <c r="B5" s="64" t="s">
        <v>21</v>
      </c>
      <c r="C5" s="65">
        <f>+C6+C23+C26+C31+C38</f>
        <v>5705</v>
      </c>
      <c r="D5" s="66">
        <f>+D6+D23+D26+D31+D38</f>
        <v>269</v>
      </c>
      <c r="E5" s="66">
        <f>+E6+E23+E26+E31+E38</f>
        <v>106</v>
      </c>
    </row>
    <row r="6" spans="2:5" ht="18" x14ac:dyDescent="0.35">
      <c r="B6" s="67" t="s">
        <v>15</v>
      </c>
      <c r="C6" s="68">
        <f>SUM(C7:C22)</f>
        <v>415</v>
      </c>
      <c r="D6" s="69">
        <f t="shared" ref="D6" si="0">SUM(D7:D22)</f>
        <v>52</v>
      </c>
      <c r="E6" s="69">
        <f>SUM(E7:E22)</f>
        <v>15</v>
      </c>
    </row>
    <row r="7" spans="2:5" ht="18.75" customHeight="1" x14ac:dyDescent="0.35">
      <c r="B7" s="70" t="s">
        <v>0</v>
      </c>
      <c r="C7" s="71">
        <v>17</v>
      </c>
      <c r="D7" s="72">
        <v>1</v>
      </c>
      <c r="E7" s="72"/>
    </row>
    <row r="8" spans="2:5" ht="18" x14ac:dyDescent="0.35">
      <c r="B8" s="70" t="s">
        <v>1</v>
      </c>
      <c r="C8" s="73">
        <v>16</v>
      </c>
      <c r="D8" s="72">
        <v>38</v>
      </c>
      <c r="E8" s="72">
        <v>1</v>
      </c>
    </row>
    <row r="9" spans="2:5" ht="18" x14ac:dyDescent="0.35">
      <c r="B9" s="70" t="s">
        <v>2</v>
      </c>
      <c r="C9" s="73">
        <v>189</v>
      </c>
      <c r="D9" s="72">
        <v>3</v>
      </c>
      <c r="E9" s="72">
        <v>4</v>
      </c>
    </row>
    <row r="10" spans="2:5" ht="18" x14ac:dyDescent="0.35">
      <c r="B10" s="70" t="s">
        <v>3</v>
      </c>
      <c r="C10" s="73">
        <v>106</v>
      </c>
      <c r="D10" s="72">
        <v>10</v>
      </c>
      <c r="E10" s="72">
        <v>5</v>
      </c>
    </row>
    <row r="11" spans="2:5" ht="18" x14ac:dyDescent="0.35">
      <c r="B11" s="70" t="s">
        <v>108</v>
      </c>
      <c r="C11" s="73">
        <v>11</v>
      </c>
      <c r="D11" s="72"/>
      <c r="E11" s="72">
        <v>5</v>
      </c>
    </row>
    <row r="12" spans="2:5" ht="18" x14ac:dyDescent="0.35">
      <c r="B12" s="70" t="s">
        <v>212</v>
      </c>
      <c r="C12" s="71">
        <v>25</v>
      </c>
      <c r="D12" s="72"/>
      <c r="E12" s="72"/>
    </row>
    <row r="13" spans="2:5" ht="18" x14ac:dyDescent="0.35">
      <c r="B13" s="70" t="s">
        <v>213</v>
      </c>
      <c r="C13" s="73">
        <v>1</v>
      </c>
      <c r="D13" s="72"/>
      <c r="E13" s="72"/>
    </row>
    <row r="14" spans="2:5" ht="18" x14ac:dyDescent="0.35">
      <c r="B14" s="70" t="s">
        <v>214</v>
      </c>
      <c r="C14" s="73">
        <v>1</v>
      </c>
      <c r="D14" s="72"/>
      <c r="E14" s="72"/>
    </row>
    <row r="15" spans="2:5" ht="18" x14ac:dyDescent="0.35">
      <c r="B15" s="70" t="s">
        <v>215</v>
      </c>
      <c r="C15" s="73">
        <v>4</v>
      </c>
      <c r="D15" s="72"/>
      <c r="E15" s="72"/>
    </row>
    <row r="16" spans="2:5" ht="18" x14ac:dyDescent="0.35">
      <c r="B16" s="70" t="s">
        <v>216</v>
      </c>
      <c r="C16" s="73">
        <v>3</v>
      </c>
      <c r="D16" s="72"/>
      <c r="E16" s="72"/>
    </row>
    <row r="17" spans="2:5" ht="18" x14ac:dyDescent="0.35">
      <c r="B17" s="70" t="s">
        <v>217</v>
      </c>
      <c r="C17" s="73">
        <v>1</v>
      </c>
      <c r="D17" s="72"/>
      <c r="E17" s="72"/>
    </row>
    <row r="18" spans="2:5" ht="18" x14ac:dyDescent="0.35">
      <c r="B18" s="70" t="s">
        <v>218</v>
      </c>
      <c r="C18" s="73">
        <v>21</v>
      </c>
      <c r="D18" s="72"/>
      <c r="E18" s="72"/>
    </row>
    <row r="19" spans="2:5" ht="18" x14ac:dyDescent="0.35">
      <c r="B19" s="70" t="s">
        <v>219</v>
      </c>
      <c r="C19" s="73">
        <v>2</v>
      </c>
      <c r="D19" s="72"/>
      <c r="E19" s="72"/>
    </row>
    <row r="20" spans="2:5" ht="18" x14ac:dyDescent="0.35">
      <c r="B20" s="70" t="s">
        <v>220</v>
      </c>
      <c r="C20" s="73">
        <v>3</v>
      </c>
      <c r="D20" s="72"/>
      <c r="E20" s="72"/>
    </row>
    <row r="21" spans="2:5" ht="18" x14ac:dyDescent="0.35">
      <c r="B21" s="70" t="s">
        <v>221</v>
      </c>
      <c r="C21" s="73">
        <v>11</v>
      </c>
      <c r="D21" s="72"/>
      <c r="E21" s="72"/>
    </row>
    <row r="22" spans="2:5" ht="14.25" customHeight="1" x14ac:dyDescent="0.35">
      <c r="B22" s="70" t="s">
        <v>222</v>
      </c>
      <c r="C22" s="73">
        <v>4</v>
      </c>
      <c r="D22" s="72"/>
      <c r="E22" s="72"/>
    </row>
    <row r="23" spans="2:5" ht="18" x14ac:dyDescent="0.35">
      <c r="B23" s="67" t="s">
        <v>16</v>
      </c>
      <c r="C23" s="68">
        <f>+C24</f>
        <v>73</v>
      </c>
      <c r="D23" s="69">
        <f>+D24</f>
        <v>57</v>
      </c>
      <c r="E23" s="69">
        <f>+E24</f>
        <v>2</v>
      </c>
    </row>
    <row r="24" spans="2:5" ht="18" x14ac:dyDescent="0.35">
      <c r="B24" s="70" t="s">
        <v>4</v>
      </c>
      <c r="C24" s="71">
        <v>73</v>
      </c>
      <c r="D24" s="72">
        <v>57</v>
      </c>
      <c r="E24" s="72">
        <v>2</v>
      </c>
    </row>
    <row r="25" spans="2:5" ht="18" x14ac:dyDescent="0.35">
      <c r="B25" s="74"/>
      <c r="C25" s="71"/>
      <c r="D25" s="72"/>
      <c r="E25" s="72"/>
    </row>
    <row r="26" spans="2:5" ht="18" x14ac:dyDescent="0.35">
      <c r="B26" s="67" t="s">
        <v>17</v>
      </c>
      <c r="C26" s="68">
        <f>SUM(C27:C29)</f>
        <v>133</v>
      </c>
      <c r="D26" s="69">
        <f>SUM(D27:D29)</f>
        <v>22</v>
      </c>
      <c r="E26" s="69">
        <f>SUM(E27:E29)</f>
        <v>1</v>
      </c>
    </row>
    <row r="27" spans="2:5" ht="18" x14ac:dyDescent="0.35">
      <c r="B27" s="70" t="s">
        <v>5</v>
      </c>
      <c r="C27" s="71">
        <v>30</v>
      </c>
      <c r="D27" s="72">
        <v>21</v>
      </c>
      <c r="E27" s="72">
        <v>1</v>
      </c>
    </row>
    <row r="28" spans="2:5" ht="18" x14ac:dyDescent="0.35">
      <c r="B28" s="70" t="s">
        <v>6</v>
      </c>
      <c r="C28" s="71">
        <v>12</v>
      </c>
      <c r="D28" s="72">
        <v>0</v>
      </c>
      <c r="E28" s="72"/>
    </row>
    <row r="29" spans="2:5" ht="18" x14ac:dyDescent="0.35">
      <c r="B29" s="70" t="s">
        <v>7</v>
      </c>
      <c r="C29" s="71">
        <v>91</v>
      </c>
      <c r="D29" s="72">
        <v>1</v>
      </c>
      <c r="E29" s="72"/>
    </row>
    <row r="30" spans="2:5" ht="18" x14ac:dyDescent="0.35">
      <c r="B30" s="74"/>
      <c r="C30" s="71"/>
      <c r="D30" s="72"/>
      <c r="E30" s="72"/>
    </row>
    <row r="31" spans="2:5" ht="18" x14ac:dyDescent="0.35">
      <c r="B31" s="67" t="s">
        <v>18</v>
      </c>
      <c r="C31" s="68">
        <f>SUM(C32:C36)</f>
        <v>63</v>
      </c>
      <c r="D31" s="69">
        <f>SUM(D32:D36)</f>
        <v>48</v>
      </c>
      <c r="E31" s="69">
        <f>SUM(E32:E36)</f>
        <v>1</v>
      </c>
    </row>
    <row r="32" spans="2:5" ht="18" x14ac:dyDescent="0.35">
      <c r="B32" s="70" t="s">
        <v>8</v>
      </c>
      <c r="C32" s="73">
        <v>3</v>
      </c>
      <c r="D32" s="72">
        <v>5</v>
      </c>
      <c r="E32" s="72"/>
    </row>
    <row r="33" spans="2:5" ht="18" x14ac:dyDescent="0.35">
      <c r="B33" s="70" t="s">
        <v>9</v>
      </c>
      <c r="C33" s="73">
        <v>6</v>
      </c>
      <c r="D33" s="72">
        <v>0</v>
      </c>
      <c r="E33" s="72"/>
    </row>
    <row r="34" spans="2:5" ht="18" x14ac:dyDescent="0.35">
      <c r="B34" s="70" t="s">
        <v>10</v>
      </c>
      <c r="C34" s="73">
        <v>29</v>
      </c>
      <c r="D34" s="72">
        <v>10</v>
      </c>
      <c r="E34" s="72"/>
    </row>
    <row r="35" spans="2:5" ht="18" x14ac:dyDescent="0.35">
      <c r="B35" s="70" t="s">
        <v>11</v>
      </c>
      <c r="C35" s="73">
        <v>15</v>
      </c>
      <c r="D35" s="72">
        <v>8</v>
      </c>
      <c r="E35" s="72"/>
    </row>
    <row r="36" spans="2:5" ht="18" x14ac:dyDescent="0.35">
      <c r="B36" s="70" t="s">
        <v>12</v>
      </c>
      <c r="C36" s="71">
        <v>10</v>
      </c>
      <c r="D36" s="72">
        <v>25</v>
      </c>
      <c r="E36" s="72">
        <v>1</v>
      </c>
    </row>
    <row r="37" spans="2:5" ht="18" x14ac:dyDescent="0.35">
      <c r="B37" s="74"/>
      <c r="C37" s="71"/>
      <c r="D37" s="72"/>
      <c r="E37" s="72"/>
    </row>
    <row r="38" spans="2:5" ht="18" x14ac:dyDescent="0.35">
      <c r="B38" s="67" t="s">
        <v>19</v>
      </c>
      <c r="C38" s="68">
        <f>SUM(C39:C45)</f>
        <v>5021</v>
      </c>
      <c r="D38" s="69">
        <f>SUM(D39:D42)</f>
        <v>90</v>
      </c>
      <c r="E38" s="69">
        <f>SUM(E39:E42)</f>
        <v>87</v>
      </c>
    </row>
    <row r="39" spans="2:5" ht="18" x14ac:dyDescent="0.35">
      <c r="B39" s="70" t="s">
        <v>13</v>
      </c>
      <c r="C39" s="71">
        <v>6</v>
      </c>
      <c r="D39" s="72">
        <v>9</v>
      </c>
      <c r="E39" s="72">
        <v>4</v>
      </c>
    </row>
    <row r="40" spans="2:5" ht="18" x14ac:dyDescent="0.35">
      <c r="B40" s="70" t="s">
        <v>14</v>
      </c>
      <c r="C40" s="71">
        <v>0</v>
      </c>
      <c r="D40" s="72">
        <v>0</v>
      </c>
      <c r="E40" s="72"/>
    </row>
    <row r="41" spans="2:5" ht="18" x14ac:dyDescent="0.35">
      <c r="B41" s="70" t="s">
        <v>103</v>
      </c>
      <c r="C41" s="71">
        <v>1296</v>
      </c>
      <c r="D41" s="72">
        <v>81</v>
      </c>
      <c r="E41" s="72">
        <v>62</v>
      </c>
    </row>
    <row r="42" spans="2:5" ht="18" x14ac:dyDescent="0.35">
      <c r="B42" s="70" t="s">
        <v>107</v>
      </c>
      <c r="C42" s="71">
        <v>2</v>
      </c>
      <c r="D42" s="72"/>
      <c r="E42" s="72">
        <v>21</v>
      </c>
    </row>
    <row r="43" spans="2:5" ht="18" x14ac:dyDescent="0.35">
      <c r="B43" s="70" t="s">
        <v>223</v>
      </c>
      <c r="C43" s="73">
        <v>6</v>
      </c>
      <c r="D43" s="72"/>
      <c r="E43" s="72"/>
    </row>
    <row r="44" spans="2:5" ht="18" x14ac:dyDescent="0.35">
      <c r="B44" s="70" t="s">
        <v>224</v>
      </c>
      <c r="C44" s="73">
        <v>79</v>
      </c>
      <c r="D44" s="72"/>
      <c r="E44" s="72"/>
    </row>
    <row r="45" spans="2:5" ht="18" x14ac:dyDescent="0.35">
      <c r="B45" s="70" t="s">
        <v>225</v>
      </c>
      <c r="C45" s="73">
        <v>3632</v>
      </c>
      <c r="D45" s="72"/>
      <c r="E45" s="72"/>
    </row>
    <row r="50" ht="27.75" customHeight="1" x14ac:dyDescent="0.25"/>
  </sheetData>
  <mergeCells count="2">
    <mergeCell ref="D3:E3"/>
    <mergeCell ref="B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0"/>
  <sheetViews>
    <sheetView showGridLines="0" tabSelected="1" topLeftCell="C42" workbookViewId="0">
      <selection activeCell="K48" sqref="K48:M57"/>
    </sheetView>
  </sheetViews>
  <sheetFormatPr baseColWidth="10" defaultRowHeight="15" x14ac:dyDescent="0.25"/>
  <cols>
    <col min="2" max="2" width="45.85546875" customWidth="1"/>
    <col min="3" max="3" width="13.140625" customWidth="1"/>
    <col min="4" max="4" width="13.140625" style="2" customWidth="1"/>
    <col min="6" max="6" width="19.85546875" customWidth="1"/>
    <col min="7" max="7" width="28.7109375" customWidth="1"/>
    <col min="8" max="8" width="13.5703125" customWidth="1"/>
    <col min="9" max="9" width="14.28515625" customWidth="1"/>
    <col min="11" max="11" width="25" customWidth="1"/>
  </cols>
  <sheetData>
    <row r="2" spans="2:9" ht="30" customHeight="1" x14ac:dyDescent="0.25">
      <c r="B2" s="95" t="s">
        <v>241</v>
      </c>
      <c r="C2" s="95"/>
      <c r="D2" s="96"/>
    </row>
    <row r="3" spans="2:9" ht="30" customHeight="1" x14ac:dyDescent="0.25">
      <c r="B3" s="35" t="s">
        <v>20</v>
      </c>
      <c r="C3" s="36" t="s">
        <v>242</v>
      </c>
      <c r="D3" s="36" t="s">
        <v>243</v>
      </c>
      <c r="G3" s="97" t="s">
        <v>31</v>
      </c>
      <c r="H3" s="97"/>
      <c r="I3" s="97"/>
    </row>
    <row r="4" spans="2:9" ht="33.75" customHeight="1" x14ac:dyDescent="0.25">
      <c r="B4" s="8" t="s">
        <v>21</v>
      </c>
      <c r="C4" s="9">
        <f>+C5+C11+C14+C19+C26</f>
        <v>290</v>
      </c>
      <c r="D4" s="9">
        <f>+D5+D11+D14+D19+D26</f>
        <v>283</v>
      </c>
    </row>
    <row r="5" spans="2:9" x14ac:dyDescent="0.25">
      <c r="B5" s="37" t="s">
        <v>15</v>
      </c>
      <c r="C5" s="38">
        <f>SUM(C6:C9)</f>
        <v>54</v>
      </c>
      <c r="D5" s="38">
        <f>SUM(D6:D9)</f>
        <v>53</v>
      </c>
    </row>
    <row r="6" spans="2:9" ht="18.75" customHeight="1" x14ac:dyDescent="0.25">
      <c r="B6" s="5" t="s">
        <v>0</v>
      </c>
      <c r="C6" s="4">
        <v>1</v>
      </c>
      <c r="D6" s="4">
        <v>1</v>
      </c>
    </row>
    <row r="7" spans="2:9" x14ac:dyDescent="0.25">
      <c r="B7" s="5" t="s">
        <v>1</v>
      </c>
      <c r="C7" s="4">
        <v>40</v>
      </c>
      <c r="D7" s="4">
        <v>39</v>
      </c>
    </row>
    <row r="8" spans="2:9" x14ac:dyDescent="0.25">
      <c r="B8" s="5" t="s">
        <v>2</v>
      </c>
      <c r="C8" s="4">
        <v>3</v>
      </c>
      <c r="D8" s="4">
        <v>3</v>
      </c>
    </row>
    <row r="9" spans="2:9" x14ac:dyDescent="0.25">
      <c r="B9" s="5" t="s">
        <v>3</v>
      </c>
      <c r="C9" s="4">
        <v>10</v>
      </c>
      <c r="D9" s="4">
        <v>10</v>
      </c>
    </row>
    <row r="10" spans="2:9" x14ac:dyDescent="0.25">
      <c r="B10" s="3"/>
      <c r="C10" s="4"/>
      <c r="D10" s="4"/>
    </row>
    <row r="11" spans="2:9" x14ac:dyDescent="0.25">
      <c r="B11" s="37" t="s">
        <v>16</v>
      </c>
      <c r="C11" s="38">
        <f>+C12</f>
        <v>60</v>
      </c>
      <c r="D11" s="38">
        <f>+D12</f>
        <v>57</v>
      </c>
    </row>
    <row r="12" spans="2:9" x14ac:dyDescent="0.25">
      <c r="B12" s="5" t="s">
        <v>4</v>
      </c>
      <c r="C12" s="4">
        <v>60</v>
      </c>
      <c r="D12" s="4">
        <v>57</v>
      </c>
    </row>
    <row r="13" spans="2:9" x14ac:dyDescent="0.25">
      <c r="B13" s="3"/>
      <c r="C13" s="4"/>
      <c r="D13" s="4"/>
    </row>
    <row r="14" spans="2:9" x14ac:dyDescent="0.25">
      <c r="B14" s="37" t="s">
        <v>17</v>
      </c>
      <c r="C14" s="38">
        <f>SUM(C15:C17)</f>
        <v>38</v>
      </c>
      <c r="D14" s="38">
        <f>SUM(D15:D17)</f>
        <v>37</v>
      </c>
    </row>
    <row r="15" spans="2:9" x14ac:dyDescent="0.25">
      <c r="B15" s="5" t="s">
        <v>5</v>
      </c>
      <c r="C15" s="4">
        <v>22</v>
      </c>
      <c r="D15" s="4">
        <v>21</v>
      </c>
    </row>
    <row r="16" spans="2:9" x14ac:dyDescent="0.25">
      <c r="B16" s="5" t="s">
        <v>233</v>
      </c>
      <c r="C16" s="4">
        <v>15</v>
      </c>
      <c r="D16" s="4">
        <v>15</v>
      </c>
    </row>
    <row r="17" spans="2:10" x14ac:dyDescent="0.25">
      <c r="B17" s="5" t="s">
        <v>7</v>
      </c>
      <c r="C17" s="4">
        <v>1</v>
      </c>
      <c r="D17" s="4">
        <v>1</v>
      </c>
    </row>
    <row r="18" spans="2:10" x14ac:dyDescent="0.25">
      <c r="B18" s="3"/>
      <c r="C18" s="4"/>
      <c r="D18" s="4"/>
    </row>
    <row r="19" spans="2:10" x14ac:dyDescent="0.25">
      <c r="B19" s="37" t="s">
        <v>18</v>
      </c>
      <c r="C19" s="38">
        <f>SUM(C20:C24)</f>
        <v>48</v>
      </c>
      <c r="D19" s="38">
        <f>SUM(D20:D24)</f>
        <v>47</v>
      </c>
    </row>
    <row r="20" spans="2:10" x14ac:dyDescent="0.25">
      <c r="B20" s="10" t="s">
        <v>8</v>
      </c>
      <c r="C20" s="11">
        <v>5</v>
      </c>
      <c r="D20" s="11">
        <v>4</v>
      </c>
      <c r="J20" s="14"/>
    </row>
    <row r="21" spans="2:10" x14ac:dyDescent="0.25">
      <c r="B21" s="5" t="s">
        <v>9</v>
      </c>
      <c r="C21" s="4">
        <v>0</v>
      </c>
      <c r="D21" s="4">
        <v>0</v>
      </c>
    </row>
    <row r="22" spans="2:10" x14ac:dyDescent="0.25">
      <c r="B22" s="5" t="s">
        <v>10</v>
      </c>
      <c r="C22" s="4">
        <v>10</v>
      </c>
      <c r="D22" s="4">
        <v>10</v>
      </c>
    </row>
    <row r="23" spans="2:10" x14ac:dyDescent="0.25">
      <c r="B23" s="5" t="s">
        <v>11</v>
      </c>
      <c r="C23" s="4">
        <v>7</v>
      </c>
      <c r="D23" s="4">
        <v>7</v>
      </c>
    </row>
    <row r="24" spans="2:10" x14ac:dyDescent="0.25">
      <c r="B24" s="5" t="s">
        <v>12</v>
      </c>
      <c r="C24" s="4">
        <v>26</v>
      </c>
      <c r="D24" s="4">
        <v>26</v>
      </c>
    </row>
    <row r="25" spans="2:10" x14ac:dyDescent="0.25">
      <c r="B25" s="3"/>
      <c r="C25" s="4"/>
      <c r="D25" s="4"/>
    </row>
    <row r="26" spans="2:10" x14ac:dyDescent="0.25">
      <c r="B26" s="37" t="s">
        <v>19</v>
      </c>
      <c r="C26" s="38">
        <f>SUM(C27:C29)</f>
        <v>90</v>
      </c>
      <c r="D26" s="38">
        <f>SUM(D27:D29)</f>
        <v>89</v>
      </c>
    </row>
    <row r="27" spans="2:10" x14ac:dyDescent="0.25">
      <c r="B27" s="5" t="s">
        <v>13</v>
      </c>
      <c r="C27" s="4">
        <v>11</v>
      </c>
      <c r="D27" s="4">
        <v>11</v>
      </c>
    </row>
    <row r="28" spans="2:10" x14ac:dyDescent="0.25">
      <c r="B28" s="5" t="s">
        <v>14</v>
      </c>
      <c r="C28" s="4">
        <v>0</v>
      </c>
      <c r="D28" s="4">
        <v>0</v>
      </c>
    </row>
    <row r="29" spans="2:10" x14ac:dyDescent="0.25">
      <c r="B29" s="5" t="s">
        <v>103</v>
      </c>
      <c r="C29" s="4">
        <v>79</v>
      </c>
      <c r="D29" s="4">
        <v>78</v>
      </c>
      <c r="G29" s="93" t="s">
        <v>240</v>
      </c>
      <c r="H29" s="93"/>
      <c r="I29" s="93"/>
    </row>
    <row r="30" spans="2:10" ht="30" x14ac:dyDescent="0.25">
      <c r="B30" s="1"/>
      <c r="C30" s="1"/>
      <c r="G30" s="35" t="s">
        <v>28</v>
      </c>
      <c r="H30" s="36" t="s">
        <v>102</v>
      </c>
      <c r="I30" s="36" t="s">
        <v>243</v>
      </c>
    </row>
    <row r="31" spans="2:10" x14ac:dyDescent="0.25">
      <c r="G31" s="8" t="s">
        <v>21</v>
      </c>
      <c r="H31" s="9">
        <f>+H32+H33</f>
        <v>290</v>
      </c>
      <c r="I31" s="9">
        <f>+I32+I33</f>
        <v>283</v>
      </c>
    </row>
    <row r="32" spans="2:10" x14ac:dyDescent="0.25">
      <c r="G32" s="5" t="s">
        <v>237</v>
      </c>
      <c r="H32" s="4">
        <v>285</v>
      </c>
      <c r="I32" s="4">
        <v>278</v>
      </c>
    </row>
    <row r="33" spans="4:13" x14ac:dyDescent="0.25">
      <c r="D33"/>
      <c r="G33" s="5" t="s">
        <v>30</v>
      </c>
      <c r="H33" s="4">
        <v>5</v>
      </c>
      <c r="I33" s="4">
        <v>5</v>
      </c>
    </row>
    <row r="38" spans="4:13" ht="27.75" customHeight="1" x14ac:dyDescent="0.25">
      <c r="D38"/>
      <c r="G38" s="98" t="s">
        <v>31</v>
      </c>
      <c r="H38" s="98"/>
      <c r="I38" s="98"/>
    </row>
    <row r="39" spans="4:13" ht="6" customHeight="1" x14ac:dyDescent="0.25">
      <c r="D39"/>
    </row>
    <row r="40" spans="4:13" ht="45" x14ac:dyDescent="0.25">
      <c r="D40"/>
      <c r="G40" s="35" t="s">
        <v>23</v>
      </c>
      <c r="H40" s="36" t="s">
        <v>22</v>
      </c>
      <c r="I40" s="36" t="s">
        <v>244</v>
      </c>
    </row>
    <row r="41" spans="4:13" x14ac:dyDescent="0.25">
      <c r="D41"/>
      <c r="G41" s="8" t="s">
        <v>21</v>
      </c>
      <c r="H41" s="9">
        <f>SUM(H42:H45)</f>
        <v>275</v>
      </c>
      <c r="I41" s="9">
        <f>SUM(I42:I47)</f>
        <v>168</v>
      </c>
    </row>
    <row r="42" spans="4:13" x14ac:dyDescent="0.25">
      <c r="D42"/>
      <c r="G42" s="5" t="s">
        <v>24</v>
      </c>
      <c r="H42" s="4">
        <v>116</v>
      </c>
      <c r="I42" s="4">
        <f>98+17+5</f>
        <v>120</v>
      </c>
    </row>
    <row r="43" spans="4:13" x14ac:dyDescent="0.25">
      <c r="D43"/>
      <c r="G43" s="5" t="s">
        <v>25</v>
      </c>
      <c r="H43" s="4">
        <v>85</v>
      </c>
      <c r="I43" s="4">
        <v>21</v>
      </c>
    </row>
    <row r="44" spans="4:13" x14ac:dyDescent="0.25">
      <c r="D44"/>
      <c r="G44" s="5" t="s">
        <v>26</v>
      </c>
      <c r="H44" s="4">
        <v>72</v>
      </c>
      <c r="I44" s="4">
        <v>4</v>
      </c>
    </row>
    <row r="45" spans="4:13" x14ac:dyDescent="0.25">
      <c r="D45"/>
      <c r="G45" s="5" t="s">
        <v>27</v>
      </c>
      <c r="H45" s="4">
        <v>2</v>
      </c>
      <c r="I45" s="4">
        <v>7</v>
      </c>
    </row>
    <row r="46" spans="4:13" x14ac:dyDescent="0.25">
      <c r="D46"/>
      <c r="G46" s="3" t="s">
        <v>234</v>
      </c>
      <c r="H46" s="87">
        <v>15</v>
      </c>
      <c r="I46" s="87">
        <v>15</v>
      </c>
    </row>
    <row r="47" spans="4:13" x14ac:dyDescent="0.25">
      <c r="D47"/>
      <c r="G47" s="3" t="s">
        <v>235</v>
      </c>
      <c r="H47" s="4">
        <v>5</v>
      </c>
      <c r="I47" s="4">
        <v>1</v>
      </c>
    </row>
    <row r="48" spans="4:13" x14ac:dyDescent="0.25">
      <c r="K48" s="92" t="s">
        <v>248</v>
      </c>
      <c r="L48" s="92"/>
      <c r="M48" s="92"/>
    </row>
    <row r="49" spans="4:13" ht="5.25" customHeight="1" x14ac:dyDescent="0.25">
      <c r="K49" s="91"/>
      <c r="L49" s="91"/>
      <c r="M49" s="91"/>
    </row>
    <row r="50" spans="4:13" x14ac:dyDescent="0.25">
      <c r="D50"/>
      <c r="G50" s="93" t="s">
        <v>29</v>
      </c>
      <c r="H50" s="93"/>
      <c r="K50" s="93" t="s">
        <v>247</v>
      </c>
      <c r="L50" s="93"/>
      <c r="M50" s="93"/>
    </row>
    <row r="51" spans="4:13" ht="26.25" x14ac:dyDescent="0.25">
      <c r="D51"/>
      <c r="G51" s="35" t="s">
        <v>28</v>
      </c>
      <c r="H51" s="36" t="s">
        <v>211</v>
      </c>
      <c r="K51" s="35" t="s">
        <v>28</v>
      </c>
      <c r="L51" s="36">
        <v>2020</v>
      </c>
      <c r="M51" s="36">
        <v>2021</v>
      </c>
    </row>
    <row r="52" spans="4:13" x14ac:dyDescent="0.25">
      <c r="D52"/>
      <c r="G52" s="15" t="s">
        <v>33</v>
      </c>
      <c r="H52" s="86">
        <v>337.1</v>
      </c>
      <c r="K52" s="15" t="s">
        <v>33</v>
      </c>
      <c r="L52" s="86">
        <v>337.1</v>
      </c>
      <c r="M52" s="86">
        <v>360.3</v>
      </c>
    </row>
    <row r="53" spans="4:13" x14ac:dyDescent="0.25">
      <c r="D53"/>
      <c r="G53" s="15" t="s">
        <v>34</v>
      </c>
      <c r="H53" s="86">
        <v>321.8</v>
      </c>
      <c r="K53" s="15" t="s">
        <v>34</v>
      </c>
      <c r="L53" s="86">
        <v>321.8</v>
      </c>
      <c r="M53" s="86">
        <v>338</v>
      </c>
    </row>
    <row r="54" spans="4:13" x14ac:dyDescent="0.25">
      <c r="D54"/>
      <c r="G54" s="15" t="s">
        <v>35</v>
      </c>
      <c r="H54" s="86">
        <v>320.60000000000002</v>
      </c>
      <c r="K54" s="15" t="s">
        <v>35</v>
      </c>
      <c r="L54" s="86">
        <v>320.60000000000002</v>
      </c>
      <c r="M54" s="86">
        <v>106.3</v>
      </c>
    </row>
    <row r="55" spans="4:13" x14ac:dyDescent="0.25">
      <c r="D55"/>
      <c r="G55" s="15" t="s">
        <v>36</v>
      </c>
      <c r="H55" s="86">
        <v>1.2</v>
      </c>
      <c r="I55" s="14"/>
      <c r="K55" s="15" t="s">
        <v>36</v>
      </c>
      <c r="L55" s="86">
        <v>1.2</v>
      </c>
      <c r="M55" s="86">
        <v>221.1</v>
      </c>
    </row>
    <row r="56" spans="4:13" x14ac:dyDescent="0.25">
      <c r="D56"/>
      <c r="G56" s="15" t="s">
        <v>37</v>
      </c>
      <c r="H56" s="86">
        <f>+H53-H54-H55</f>
        <v>-1.1324274851176597E-14</v>
      </c>
      <c r="K56" s="15" t="s">
        <v>37</v>
      </c>
      <c r="L56" s="86">
        <f>+L53-L54-L55</f>
        <v>-1.1324274851176597E-14</v>
      </c>
      <c r="M56" s="86">
        <f>+M53-M54-M55</f>
        <v>10.599999999999994</v>
      </c>
    </row>
    <row r="57" spans="4:13" x14ac:dyDescent="0.25">
      <c r="D57"/>
      <c r="G57" s="33" t="s">
        <v>236</v>
      </c>
      <c r="K57" s="33" t="s">
        <v>249</v>
      </c>
    </row>
    <row r="59" spans="4:13" x14ac:dyDescent="0.25">
      <c r="G59" s="93" t="s">
        <v>238</v>
      </c>
      <c r="H59" s="93"/>
    </row>
    <row r="60" spans="4:13" ht="26.25" x14ac:dyDescent="0.25">
      <c r="G60" s="35" t="s">
        <v>28</v>
      </c>
      <c r="H60" s="36" t="s">
        <v>211</v>
      </c>
      <c r="K60" s="107"/>
    </row>
    <row r="61" spans="4:13" x14ac:dyDescent="0.25">
      <c r="G61" s="15" t="s">
        <v>33</v>
      </c>
      <c r="H61" s="86">
        <v>360.3</v>
      </c>
    </row>
    <row r="62" spans="4:13" x14ac:dyDescent="0.25">
      <c r="G62" s="15" t="s">
        <v>34</v>
      </c>
      <c r="H62" s="86">
        <v>338</v>
      </c>
    </row>
    <row r="63" spans="4:13" x14ac:dyDescent="0.25">
      <c r="G63" s="15" t="s">
        <v>35</v>
      </c>
      <c r="H63" s="86">
        <v>16.8</v>
      </c>
    </row>
    <row r="64" spans="4:13" x14ac:dyDescent="0.25">
      <c r="G64" s="15" t="s">
        <v>36</v>
      </c>
      <c r="H64" s="86">
        <v>309.89999999999998</v>
      </c>
    </row>
    <row r="65" spans="7:9" x14ac:dyDescent="0.25">
      <c r="G65" s="15" t="s">
        <v>37</v>
      </c>
      <c r="H65" s="86">
        <f>+H62-H63-H64</f>
        <v>11.300000000000011</v>
      </c>
    </row>
    <row r="66" spans="7:9" x14ac:dyDescent="0.25">
      <c r="G66" s="33" t="s">
        <v>246</v>
      </c>
    </row>
    <row r="71" spans="7:9" ht="39" customHeight="1" x14ac:dyDescent="0.25">
      <c r="G71" s="94" t="s">
        <v>239</v>
      </c>
      <c r="H71" s="94"/>
      <c r="I71" s="94"/>
    </row>
    <row r="73" spans="7:9" ht="45" x14ac:dyDescent="0.25">
      <c r="G73" s="35" t="s">
        <v>23</v>
      </c>
      <c r="H73" s="36" t="s">
        <v>22</v>
      </c>
      <c r="I73" s="36" t="s">
        <v>245</v>
      </c>
    </row>
    <row r="74" spans="7:9" x14ac:dyDescent="0.25">
      <c r="G74" s="8" t="s">
        <v>21</v>
      </c>
      <c r="H74" s="9">
        <f>SUM(H75:H80)</f>
        <v>290</v>
      </c>
      <c r="I74" s="9">
        <f>SUM(I75:I80)</f>
        <v>10</v>
      </c>
    </row>
    <row r="75" spans="7:9" x14ac:dyDescent="0.25">
      <c r="G75" s="5" t="s">
        <v>24</v>
      </c>
      <c r="H75" s="87">
        <v>85</v>
      </c>
      <c r="I75" s="4">
        <v>5</v>
      </c>
    </row>
    <row r="76" spans="7:9" x14ac:dyDescent="0.25">
      <c r="G76" s="5" t="s">
        <v>25</v>
      </c>
      <c r="H76" s="87">
        <v>98</v>
      </c>
      <c r="I76" s="4">
        <v>5</v>
      </c>
    </row>
    <row r="77" spans="7:9" x14ac:dyDescent="0.25">
      <c r="G77" s="5" t="s">
        <v>26</v>
      </c>
      <c r="H77" s="87">
        <v>85</v>
      </c>
      <c r="I77" s="4"/>
    </row>
    <row r="78" spans="7:9" x14ac:dyDescent="0.25">
      <c r="G78" s="5" t="s">
        <v>27</v>
      </c>
      <c r="H78" s="87">
        <v>3</v>
      </c>
      <c r="I78" s="4"/>
    </row>
    <row r="79" spans="7:9" x14ac:dyDescent="0.25">
      <c r="G79" s="3" t="s">
        <v>234</v>
      </c>
      <c r="H79" s="87">
        <v>15</v>
      </c>
      <c r="I79" s="87"/>
    </row>
    <row r="80" spans="7:9" x14ac:dyDescent="0.25">
      <c r="G80" s="3" t="s">
        <v>235</v>
      </c>
      <c r="H80" s="87">
        <v>4</v>
      </c>
      <c r="I80" s="4"/>
    </row>
  </sheetData>
  <mergeCells count="10">
    <mergeCell ref="B2:D2"/>
    <mergeCell ref="G50:H50"/>
    <mergeCell ref="G3:I3"/>
    <mergeCell ref="G29:I29"/>
    <mergeCell ref="G38:I38"/>
    <mergeCell ref="K49:M49"/>
    <mergeCell ref="K48:M48"/>
    <mergeCell ref="K50:M50"/>
    <mergeCell ref="G71:I71"/>
    <mergeCell ref="G59:H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L235"/>
  <sheetViews>
    <sheetView showGridLines="0" topLeftCell="G39" workbookViewId="0">
      <selection activeCell="K51" sqref="K51"/>
    </sheetView>
  </sheetViews>
  <sheetFormatPr baseColWidth="10" defaultRowHeight="15" x14ac:dyDescent="0.25"/>
  <cols>
    <col min="3" max="3" width="19.85546875" customWidth="1"/>
    <col min="4" max="4" width="28.7109375" customWidth="1"/>
    <col min="5" max="5" width="17.140625" customWidth="1"/>
    <col min="6" max="6" width="14.7109375" customWidth="1"/>
    <col min="8" max="8" width="31.7109375" customWidth="1"/>
    <col min="9" max="9" width="15" style="2" customWidth="1"/>
    <col min="11" max="11" width="45.85546875" customWidth="1"/>
    <col min="12" max="12" width="17.42578125" customWidth="1"/>
  </cols>
  <sheetData>
    <row r="2" spans="4:12" ht="30" customHeight="1" x14ac:dyDescent="0.25"/>
    <row r="4" spans="4:12" ht="27.75" customHeight="1" x14ac:dyDescent="0.25">
      <c r="H4" s="99" t="s">
        <v>38</v>
      </c>
      <c r="I4" s="99"/>
    </row>
    <row r="5" spans="4:12" ht="18.75" customHeight="1" x14ac:dyDescent="0.25">
      <c r="D5" s="93" t="s">
        <v>38</v>
      </c>
      <c r="E5" s="93"/>
      <c r="H5" s="41" t="s">
        <v>94</v>
      </c>
      <c r="I5" s="41" t="s">
        <v>93</v>
      </c>
    </row>
    <row r="6" spans="4:12" ht="15.75" x14ac:dyDescent="0.25">
      <c r="D6" s="6" t="s">
        <v>28</v>
      </c>
      <c r="E6" s="7" t="s">
        <v>40</v>
      </c>
      <c r="H6" s="42" t="s">
        <v>95</v>
      </c>
      <c r="I6" s="83">
        <v>105</v>
      </c>
    </row>
    <row r="7" spans="4:12" ht="15.75" x14ac:dyDescent="0.25">
      <c r="D7" s="8" t="s">
        <v>39</v>
      </c>
      <c r="E7" s="9">
        <f>+E8+E9</f>
        <v>275</v>
      </c>
      <c r="H7" s="45" t="s">
        <v>209</v>
      </c>
      <c r="I7" s="46">
        <v>105</v>
      </c>
    </row>
    <row r="8" spans="4:12" ht="15.75" x14ac:dyDescent="0.25">
      <c r="D8" s="5" t="s">
        <v>32</v>
      </c>
      <c r="E8" s="4">
        <v>270</v>
      </c>
      <c r="H8" s="43" t="s">
        <v>91</v>
      </c>
      <c r="I8" s="44">
        <v>86</v>
      </c>
    </row>
    <row r="9" spans="4:12" ht="15.75" x14ac:dyDescent="0.25">
      <c r="D9" s="5" t="s">
        <v>30</v>
      </c>
      <c r="E9" s="4">
        <v>5</v>
      </c>
      <c r="H9" s="43" t="s">
        <v>92</v>
      </c>
      <c r="I9" s="44">
        <v>19</v>
      </c>
    </row>
    <row r="11" spans="4:12" ht="15.75" customHeight="1" x14ac:dyDescent="0.25"/>
    <row r="15" spans="4:12" ht="18.75" x14ac:dyDescent="0.25">
      <c r="H15" s="99" t="s">
        <v>96</v>
      </c>
      <c r="I15" s="99"/>
      <c r="K15" s="100" t="s">
        <v>226</v>
      </c>
      <c r="L15" s="100"/>
    </row>
    <row r="16" spans="4:12" ht="22.5" customHeight="1" x14ac:dyDescent="0.25">
      <c r="H16" s="35" t="s">
        <v>41</v>
      </c>
      <c r="I16" s="35" t="s">
        <v>93</v>
      </c>
      <c r="K16" s="35" t="s">
        <v>20</v>
      </c>
      <c r="L16" s="36" t="s">
        <v>110</v>
      </c>
    </row>
    <row r="17" spans="8:12" ht="18.75" customHeight="1" x14ac:dyDescent="0.25">
      <c r="H17" s="39" t="s">
        <v>95</v>
      </c>
      <c r="I17" s="40">
        <v>105</v>
      </c>
      <c r="K17" s="8" t="s">
        <v>21</v>
      </c>
      <c r="L17" s="9">
        <f>+L18+L25+L28+L33+L40</f>
        <v>105</v>
      </c>
    </row>
    <row r="18" spans="8:12" ht="25.5" customHeight="1" x14ac:dyDescent="0.25">
      <c r="H18" s="28" t="s">
        <v>42</v>
      </c>
      <c r="I18" s="84">
        <v>9</v>
      </c>
      <c r="K18" s="37" t="s">
        <v>15</v>
      </c>
      <c r="L18" s="38">
        <f>SUM(L19:L24)</f>
        <v>15</v>
      </c>
    </row>
    <row r="19" spans="8:12" x14ac:dyDescent="0.25">
      <c r="H19" s="28" t="s">
        <v>43</v>
      </c>
      <c r="I19" s="29">
        <v>10</v>
      </c>
      <c r="K19" s="5" t="s">
        <v>0</v>
      </c>
      <c r="L19" s="4"/>
    </row>
    <row r="20" spans="8:12" ht="15" customHeight="1" x14ac:dyDescent="0.25">
      <c r="H20" s="28" t="s">
        <v>69</v>
      </c>
      <c r="I20" s="29">
        <v>1</v>
      </c>
      <c r="K20" s="5" t="s">
        <v>1</v>
      </c>
      <c r="L20" s="4">
        <v>1</v>
      </c>
    </row>
    <row r="21" spans="8:12" ht="15" customHeight="1" x14ac:dyDescent="0.25">
      <c r="H21" s="28" t="s">
        <v>46</v>
      </c>
      <c r="I21" s="29">
        <v>6</v>
      </c>
      <c r="K21" s="5" t="s">
        <v>2</v>
      </c>
      <c r="L21" s="4">
        <v>4</v>
      </c>
    </row>
    <row r="22" spans="8:12" ht="15" customHeight="1" x14ac:dyDescent="0.25">
      <c r="H22" s="28" t="s">
        <v>47</v>
      </c>
      <c r="I22" s="29">
        <v>2</v>
      </c>
      <c r="K22" s="5" t="s">
        <v>3</v>
      </c>
      <c r="L22" s="4">
        <v>5</v>
      </c>
    </row>
    <row r="23" spans="8:12" ht="15" customHeight="1" x14ac:dyDescent="0.25">
      <c r="H23" s="28" t="s">
        <v>44</v>
      </c>
      <c r="I23" s="29">
        <v>1</v>
      </c>
      <c r="K23" s="5" t="s">
        <v>108</v>
      </c>
      <c r="L23" s="4">
        <v>5</v>
      </c>
    </row>
    <row r="24" spans="8:12" ht="15" customHeight="1" x14ac:dyDescent="0.25">
      <c r="H24" s="28" t="s">
        <v>45</v>
      </c>
      <c r="I24" s="29">
        <v>2</v>
      </c>
      <c r="K24" s="3"/>
      <c r="L24" s="4"/>
    </row>
    <row r="25" spans="8:12" ht="15" customHeight="1" x14ac:dyDescent="0.25">
      <c r="H25" s="28" t="s">
        <v>68</v>
      </c>
      <c r="I25" s="29">
        <v>3</v>
      </c>
      <c r="K25" s="37" t="s">
        <v>16</v>
      </c>
      <c r="L25" s="38">
        <f>+L26</f>
        <v>2</v>
      </c>
    </row>
    <row r="26" spans="8:12" ht="15" customHeight="1" x14ac:dyDescent="0.25">
      <c r="H26" s="28" t="s">
        <v>52</v>
      </c>
      <c r="I26" s="29">
        <v>2</v>
      </c>
      <c r="K26" s="5" t="s">
        <v>4</v>
      </c>
      <c r="L26" s="4">
        <v>2</v>
      </c>
    </row>
    <row r="27" spans="8:12" ht="15" customHeight="1" x14ac:dyDescent="0.25">
      <c r="H27" s="28" t="s">
        <v>53</v>
      </c>
      <c r="I27" s="29">
        <v>6</v>
      </c>
      <c r="K27" s="3"/>
      <c r="L27" s="4"/>
    </row>
    <row r="28" spans="8:12" ht="15" customHeight="1" x14ac:dyDescent="0.25">
      <c r="H28" s="28" t="s">
        <v>48</v>
      </c>
      <c r="I28" s="29">
        <v>6</v>
      </c>
      <c r="K28" s="37" t="s">
        <v>17</v>
      </c>
      <c r="L28" s="38">
        <f>SUM(L29:L31)</f>
        <v>1</v>
      </c>
    </row>
    <row r="29" spans="8:12" ht="15" customHeight="1" x14ac:dyDescent="0.25">
      <c r="H29" s="28" t="s">
        <v>49</v>
      </c>
      <c r="I29" s="29">
        <v>2</v>
      </c>
      <c r="K29" s="5" t="s">
        <v>5</v>
      </c>
      <c r="L29" s="4">
        <v>1</v>
      </c>
    </row>
    <row r="30" spans="8:12" ht="15" customHeight="1" x14ac:dyDescent="0.25">
      <c r="H30" s="28" t="s">
        <v>50</v>
      </c>
      <c r="I30" s="29">
        <v>1</v>
      </c>
      <c r="K30" s="5" t="s">
        <v>6</v>
      </c>
      <c r="L30" s="4"/>
    </row>
    <row r="31" spans="8:12" ht="15" customHeight="1" x14ac:dyDescent="0.25">
      <c r="H31" s="28" t="s">
        <v>51</v>
      </c>
      <c r="I31" s="29">
        <v>6</v>
      </c>
      <c r="K31" s="5" t="s">
        <v>7</v>
      </c>
      <c r="L31" s="4"/>
    </row>
    <row r="32" spans="8:12" ht="15" customHeight="1" x14ac:dyDescent="0.25">
      <c r="H32" s="28" t="s">
        <v>54</v>
      </c>
      <c r="I32" s="29">
        <v>2</v>
      </c>
      <c r="K32" s="3"/>
      <c r="L32" s="4"/>
    </row>
    <row r="33" spans="8:12" ht="15" customHeight="1" x14ac:dyDescent="0.25">
      <c r="H33" s="28" t="s">
        <v>55</v>
      </c>
      <c r="I33" s="29">
        <v>1</v>
      </c>
      <c r="K33" s="37" t="s">
        <v>18</v>
      </c>
      <c r="L33" s="38">
        <f>SUM(L34:L38)</f>
        <v>1</v>
      </c>
    </row>
    <row r="34" spans="8:12" ht="15" customHeight="1" x14ac:dyDescent="0.25">
      <c r="H34" s="28" t="s">
        <v>57</v>
      </c>
      <c r="I34" s="29">
        <v>4</v>
      </c>
      <c r="K34" s="10" t="s">
        <v>8</v>
      </c>
      <c r="L34" s="11"/>
    </row>
    <row r="35" spans="8:12" ht="15" customHeight="1" x14ac:dyDescent="0.25">
      <c r="H35" s="28" t="s">
        <v>56</v>
      </c>
      <c r="I35" s="29">
        <v>1</v>
      </c>
      <c r="K35" s="5" t="s">
        <v>9</v>
      </c>
      <c r="L35" s="4"/>
    </row>
    <row r="36" spans="8:12" ht="15" customHeight="1" x14ac:dyDescent="0.25">
      <c r="H36" s="28" t="s">
        <v>58</v>
      </c>
      <c r="I36" s="29">
        <v>4</v>
      </c>
      <c r="K36" s="5" t="s">
        <v>10</v>
      </c>
      <c r="L36" s="4"/>
    </row>
    <row r="37" spans="8:12" ht="15" customHeight="1" x14ac:dyDescent="0.25">
      <c r="H37" s="28" t="s">
        <v>59</v>
      </c>
      <c r="I37" s="29">
        <v>3</v>
      </c>
      <c r="K37" s="5" t="s">
        <v>11</v>
      </c>
      <c r="L37" s="4"/>
    </row>
    <row r="38" spans="8:12" ht="15" customHeight="1" x14ac:dyDescent="0.25">
      <c r="H38" s="28" t="s">
        <v>60</v>
      </c>
      <c r="I38" s="29">
        <v>3</v>
      </c>
      <c r="K38" s="5" t="s">
        <v>12</v>
      </c>
      <c r="L38" s="4">
        <v>1</v>
      </c>
    </row>
    <row r="39" spans="8:12" ht="15" customHeight="1" x14ac:dyDescent="0.25">
      <c r="H39" s="28" t="s">
        <v>61</v>
      </c>
      <c r="I39" s="29">
        <v>11</v>
      </c>
      <c r="K39" s="3"/>
      <c r="L39" s="4"/>
    </row>
    <row r="40" spans="8:12" ht="15" customHeight="1" x14ac:dyDescent="0.25">
      <c r="H40" s="28" t="s">
        <v>62</v>
      </c>
      <c r="I40" s="29">
        <v>1</v>
      </c>
      <c r="K40" s="37" t="s">
        <v>19</v>
      </c>
      <c r="L40" s="38">
        <f>SUM(L41:L44)</f>
        <v>86</v>
      </c>
    </row>
    <row r="41" spans="8:12" ht="15" customHeight="1" x14ac:dyDescent="0.25">
      <c r="H41" s="28" t="s">
        <v>63</v>
      </c>
      <c r="I41" s="29">
        <v>1</v>
      </c>
      <c r="K41" s="5" t="s">
        <v>13</v>
      </c>
      <c r="L41" s="4">
        <v>4</v>
      </c>
    </row>
    <row r="42" spans="8:12" ht="15" customHeight="1" x14ac:dyDescent="0.25">
      <c r="H42" s="28" t="s">
        <v>64</v>
      </c>
      <c r="I42" s="29">
        <v>3</v>
      </c>
      <c r="K42" s="5" t="s">
        <v>14</v>
      </c>
      <c r="L42" s="4"/>
    </row>
    <row r="43" spans="8:12" ht="15" customHeight="1" x14ac:dyDescent="0.25">
      <c r="H43" s="28" t="s">
        <v>65</v>
      </c>
      <c r="I43" s="29">
        <v>8</v>
      </c>
      <c r="K43" s="5" t="s">
        <v>103</v>
      </c>
      <c r="L43" s="4">
        <v>62</v>
      </c>
    </row>
    <row r="44" spans="8:12" ht="15" customHeight="1" x14ac:dyDescent="0.25">
      <c r="H44" s="28" t="s">
        <v>66</v>
      </c>
      <c r="I44" s="29">
        <v>1</v>
      </c>
      <c r="K44" s="5" t="s">
        <v>229</v>
      </c>
      <c r="L44" s="85">
        <v>20</v>
      </c>
    </row>
    <row r="45" spans="8:12" ht="15" customHeight="1" x14ac:dyDescent="0.25">
      <c r="H45" s="28" t="s">
        <v>67</v>
      </c>
      <c r="I45" s="29">
        <v>5</v>
      </c>
    </row>
    <row r="46" spans="8:12" ht="15" customHeight="1" x14ac:dyDescent="0.25"/>
    <row r="47" spans="8:12" ht="15" customHeight="1" x14ac:dyDescent="0.25"/>
    <row r="52" ht="22.5" customHeight="1" x14ac:dyDescent="0.25"/>
    <row r="55" ht="36.75" customHeight="1" x14ac:dyDescent="0.25"/>
    <row r="58" ht="51.75" customHeight="1" x14ac:dyDescent="0.25"/>
    <row r="60" ht="22.5" customHeight="1" x14ac:dyDescent="0.25"/>
    <row r="64" ht="29.25" customHeight="1" x14ac:dyDescent="0.25"/>
    <row r="67" ht="22.5" customHeight="1" x14ac:dyDescent="0.25"/>
    <row r="75" ht="15" customHeight="1" x14ac:dyDescent="0.25"/>
    <row r="79" ht="67.5" customHeight="1" x14ac:dyDescent="0.25"/>
    <row r="81" ht="78.75" customHeight="1" x14ac:dyDescent="0.25"/>
    <row r="89" ht="56.25" customHeight="1" x14ac:dyDescent="0.25"/>
    <row r="97" ht="33.75" customHeight="1" x14ac:dyDescent="0.25"/>
    <row r="104" ht="45" customHeight="1" x14ac:dyDescent="0.25"/>
    <row r="111" ht="40.5" customHeight="1" x14ac:dyDescent="0.25"/>
    <row r="114" ht="22.5" customHeight="1" x14ac:dyDescent="0.25"/>
    <row r="118" ht="33" customHeight="1" x14ac:dyDescent="0.25"/>
    <row r="121" ht="44.25" customHeight="1" x14ac:dyDescent="0.25"/>
    <row r="124" ht="29.25" customHeight="1" x14ac:dyDescent="0.25"/>
    <row r="128" ht="33" customHeight="1" x14ac:dyDescent="0.25"/>
    <row r="131" ht="48" customHeight="1" x14ac:dyDescent="0.25"/>
    <row r="135" ht="51.75" customHeight="1" x14ac:dyDescent="0.25"/>
    <row r="138" ht="51.75" customHeight="1" x14ac:dyDescent="0.25"/>
    <row r="141" ht="22.5" customHeight="1" x14ac:dyDescent="0.25"/>
    <row r="146" ht="33" customHeight="1" x14ac:dyDescent="0.25"/>
    <row r="148" ht="22.5" customHeight="1" x14ac:dyDescent="0.25"/>
    <row r="151" ht="44.25" customHeight="1" x14ac:dyDescent="0.25"/>
    <row r="154" ht="78" customHeight="1" x14ac:dyDescent="0.25"/>
    <row r="156" ht="51.75" customHeight="1" x14ac:dyDescent="0.25"/>
    <row r="159" ht="48" customHeight="1" x14ac:dyDescent="0.25"/>
    <row r="163" ht="67.5" customHeight="1" x14ac:dyDescent="0.25"/>
    <row r="166" ht="156.75" customHeight="1" x14ac:dyDescent="0.25"/>
    <row r="168" ht="33" customHeight="1" x14ac:dyDescent="0.25"/>
    <row r="171" ht="29.25" customHeight="1" x14ac:dyDescent="0.25"/>
    <row r="176" ht="100.5" customHeight="1" x14ac:dyDescent="0.25"/>
    <row r="179" ht="15" customHeight="1" x14ac:dyDescent="0.25"/>
    <row r="184" ht="22.5" customHeight="1" x14ac:dyDescent="0.25"/>
    <row r="188" ht="44.25" customHeight="1" x14ac:dyDescent="0.25"/>
    <row r="191" ht="33" customHeight="1" x14ac:dyDescent="0.25"/>
    <row r="195" ht="44.25" customHeight="1" x14ac:dyDescent="0.25"/>
    <row r="199" ht="22.5" customHeight="1" x14ac:dyDescent="0.25"/>
    <row r="202" ht="55.5" customHeight="1" x14ac:dyDescent="0.25"/>
    <row r="205" ht="22.5" customHeight="1" x14ac:dyDescent="0.25"/>
    <row r="210" ht="22.5" customHeight="1" x14ac:dyDescent="0.25"/>
    <row r="214" ht="22.5" customHeight="1" x14ac:dyDescent="0.25"/>
    <row r="217" ht="22.5" customHeight="1" x14ac:dyDescent="0.25"/>
    <row r="220" ht="44.25" customHeight="1" x14ac:dyDescent="0.25"/>
    <row r="223" ht="22.5" customHeight="1" x14ac:dyDescent="0.25"/>
    <row r="226" ht="66.75" customHeight="1" x14ac:dyDescent="0.25"/>
    <row r="229" ht="22.5" customHeight="1" x14ac:dyDescent="0.25"/>
    <row r="232" ht="33" customHeight="1" x14ac:dyDescent="0.25"/>
    <row r="235" ht="33" customHeight="1" x14ac:dyDescent="0.25"/>
  </sheetData>
  <mergeCells count="4">
    <mergeCell ref="H4:I4"/>
    <mergeCell ref="D5:E5"/>
    <mergeCell ref="H15:I15"/>
    <mergeCell ref="K15:L15"/>
  </mergeCells>
  <pageMargins left="0.70866141732283472" right="0.70866141732283472" top="0.74803149606299213" bottom="0.74803149606299213" header="0.31496062992125984" footer="0.31496062992125984"/>
  <pageSetup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N38"/>
  <sheetViews>
    <sheetView showGridLines="0" topLeftCell="A13" workbookViewId="0">
      <selection activeCell="I38" sqref="I38"/>
    </sheetView>
  </sheetViews>
  <sheetFormatPr baseColWidth="10" defaultRowHeight="15" x14ac:dyDescent="0.25"/>
  <cols>
    <col min="3" max="3" width="33.7109375" customWidth="1"/>
    <col min="4" max="4" width="11.7109375" customWidth="1"/>
    <col min="5" max="5" width="21.28515625" customWidth="1"/>
    <col min="6" max="6" width="0.7109375" customWidth="1"/>
    <col min="7" max="7" width="45" customWidth="1"/>
    <col min="8" max="9" width="14.85546875" customWidth="1"/>
  </cols>
  <sheetData>
    <row r="5" spans="3:7" x14ac:dyDescent="0.25">
      <c r="C5" s="98" t="s">
        <v>75</v>
      </c>
      <c r="D5" s="98"/>
    </row>
    <row r="6" spans="3:7" x14ac:dyDescent="0.25">
      <c r="C6" s="98" t="s">
        <v>76</v>
      </c>
      <c r="D6" s="98"/>
    </row>
    <row r="7" spans="3:7" x14ac:dyDescent="0.25">
      <c r="C7" s="35" t="s">
        <v>70</v>
      </c>
      <c r="D7" s="36" t="s">
        <v>71</v>
      </c>
    </row>
    <row r="8" spans="3:7" x14ac:dyDescent="0.25">
      <c r="C8" s="78" t="s">
        <v>74</v>
      </c>
      <c r="D8" s="79">
        <f>SUM(D9:D16)</f>
        <v>23</v>
      </c>
    </row>
    <row r="9" spans="3:7" x14ac:dyDescent="0.25">
      <c r="C9" s="19" t="s">
        <v>77</v>
      </c>
      <c r="D9" s="18">
        <v>2</v>
      </c>
    </row>
    <row r="10" spans="3:7" x14ac:dyDescent="0.25">
      <c r="C10" s="19" t="s">
        <v>73</v>
      </c>
      <c r="D10" s="18">
        <v>1</v>
      </c>
    </row>
    <row r="11" spans="3:7" x14ac:dyDescent="0.25">
      <c r="C11" s="19" t="s">
        <v>89</v>
      </c>
      <c r="D11" s="18">
        <v>6</v>
      </c>
    </row>
    <row r="12" spans="3:7" x14ac:dyDescent="0.25">
      <c r="C12" s="19" t="s">
        <v>78</v>
      </c>
      <c r="D12" s="18">
        <v>2</v>
      </c>
    </row>
    <row r="13" spans="3:7" x14ac:dyDescent="0.25">
      <c r="C13" s="19" t="s">
        <v>79</v>
      </c>
      <c r="D13" s="18">
        <v>3</v>
      </c>
      <c r="G13" s="16"/>
    </row>
    <row r="14" spans="3:7" x14ac:dyDescent="0.25">
      <c r="C14" s="19" t="s">
        <v>90</v>
      </c>
      <c r="D14" s="18">
        <v>2</v>
      </c>
      <c r="G14" s="16"/>
    </row>
    <row r="15" spans="3:7" x14ac:dyDescent="0.25">
      <c r="C15" s="19" t="s">
        <v>97</v>
      </c>
      <c r="D15" s="18">
        <v>5</v>
      </c>
    </row>
    <row r="16" spans="3:7" x14ac:dyDescent="0.25">
      <c r="C16" s="19" t="s">
        <v>228</v>
      </c>
      <c r="D16" s="18">
        <v>2</v>
      </c>
    </row>
    <row r="17" spans="3:11" x14ac:dyDescent="0.25">
      <c r="G17" s="97" t="s">
        <v>87</v>
      </c>
      <c r="H17" s="97"/>
      <c r="I17" s="97"/>
      <c r="J17" s="97"/>
      <c r="K17" s="97"/>
    </row>
    <row r="18" spans="3:11" x14ac:dyDescent="0.25">
      <c r="G18" s="102" t="s">
        <v>81</v>
      </c>
      <c r="H18" s="104" t="s">
        <v>70</v>
      </c>
      <c r="I18" s="105"/>
      <c r="J18" s="106"/>
      <c r="K18" s="102" t="s">
        <v>83</v>
      </c>
    </row>
    <row r="19" spans="3:11" ht="30" x14ac:dyDescent="0.25">
      <c r="C19" s="82"/>
      <c r="G19" s="103"/>
      <c r="H19" s="36" t="s">
        <v>98</v>
      </c>
      <c r="I19" s="35" t="s">
        <v>72</v>
      </c>
      <c r="J19" s="36" t="s">
        <v>82</v>
      </c>
      <c r="K19" s="103"/>
    </row>
    <row r="20" spans="3:11" x14ac:dyDescent="0.25">
      <c r="C20" s="82"/>
      <c r="G20" s="78" t="s">
        <v>74</v>
      </c>
      <c r="H20" s="79">
        <f>SUM(H21:H23)</f>
        <v>215</v>
      </c>
      <c r="I20" s="79">
        <f>SUM(I21:I23)</f>
        <v>114</v>
      </c>
      <c r="J20" s="79">
        <f>SUM(J21:J23)</f>
        <v>137</v>
      </c>
      <c r="K20" s="79">
        <f>SUM(K21:K23)</f>
        <v>466</v>
      </c>
    </row>
    <row r="21" spans="3:11" x14ac:dyDescent="0.25">
      <c r="C21" s="82"/>
      <c r="G21" s="20" t="s">
        <v>84</v>
      </c>
      <c r="H21" s="21">
        <v>168</v>
      </c>
      <c r="I21" s="21">
        <v>101</v>
      </c>
      <c r="J21" s="21">
        <v>94</v>
      </c>
      <c r="K21" s="21">
        <f t="shared" ref="K21:K23" si="0">SUM(H21:J21)</f>
        <v>363</v>
      </c>
    </row>
    <row r="22" spans="3:11" x14ac:dyDescent="0.25">
      <c r="C22" s="82"/>
      <c r="G22" s="22" t="s">
        <v>86</v>
      </c>
      <c r="H22" s="27">
        <v>16</v>
      </c>
      <c r="I22" s="27">
        <v>7</v>
      </c>
      <c r="J22" s="27">
        <v>5</v>
      </c>
      <c r="K22" s="21">
        <f t="shared" si="0"/>
        <v>28</v>
      </c>
    </row>
    <row r="23" spans="3:11" x14ac:dyDescent="0.25">
      <c r="G23" s="20" t="s">
        <v>85</v>
      </c>
      <c r="H23" s="21">
        <v>31</v>
      </c>
      <c r="I23" s="21">
        <v>6</v>
      </c>
      <c r="J23" s="21">
        <v>38</v>
      </c>
      <c r="K23" s="21">
        <f t="shared" si="0"/>
        <v>75</v>
      </c>
    </row>
    <row r="24" spans="3:11" ht="18.75" customHeight="1" x14ac:dyDescent="0.25"/>
    <row r="29" spans="3:11" x14ac:dyDescent="0.25">
      <c r="G29" s="30"/>
      <c r="H29" s="30"/>
      <c r="I29" s="30"/>
    </row>
    <row r="30" spans="3:11" x14ac:dyDescent="0.25">
      <c r="G30" s="98" t="s">
        <v>227</v>
      </c>
      <c r="H30" s="98"/>
      <c r="I30" s="98"/>
      <c r="J30" s="98"/>
      <c r="K30" s="98"/>
    </row>
    <row r="31" spans="3:11" x14ac:dyDescent="0.25">
      <c r="G31" s="13"/>
      <c r="H31" s="12"/>
      <c r="J31" s="101" t="s">
        <v>99</v>
      </c>
      <c r="K31" s="101"/>
    </row>
    <row r="32" spans="3:11" ht="34.5" customHeight="1" x14ac:dyDescent="0.25">
      <c r="G32" s="80" t="s">
        <v>70</v>
      </c>
      <c r="H32" s="81" t="s">
        <v>230</v>
      </c>
      <c r="I32" s="81" t="s">
        <v>231</v>
      </c>
      <c r="J32" s="81" t="s">
        <v>101</v>
      </c>
      <c r="K32" s="80" t="s">
        <v>100</v>
      </c>
    </row>
    <row r="33" spans="7:14" x14ac:dyDescent="0.25">
      <c r="G33" s="17" t="s">
        <v>88</v>
      </c>
      <c r="H33" s="24">
        <f>SUM(H34:H37)</f>
        <v>162</v>
      </c>
      <c r="I33" s="24">
        <f>SUM(I34:I37)</f>
        <v>80</v>
      </c>
      <c r="J33" s="31">
        <f>SUM(J34:J37)</f>
        <v>-82</v>
      </c>
      <c r="K33" s="76">
        <f>((+I33/H33)-1)*100</f>
        <v>-50.617283950617285</v>
      </c>
      <c r="M33" s="14">
        <f>SUM(M34:M37)</f>
        <v>100</v>
      </c>
      <c r="N33" s="14">
        <f>+I33+5.1</f>
        <v>85.1</v>
      </c>
    </row>
    <row r="34" spans="7:14" x14ac:dyDescent="0.25">
      <c r="G34" s="19" t="s">
        <v>80</v>
      </c>
      <c r="H34" s="23">
        <v>108.7</v>
      </c>
      <c r="I34" s="23">
        <v>39.1</v>
      </c>
      <c r="J34" s="32">
        <f>+I34-H34</f>
        <v>-69.599999999999994</v>
      </c>
      <c r="K34" s="77">
        <f>((+I33/H33)-1)*100</f>
        <v>-50.617283950617285</v>
      </c>
      <c r="M34" s="14">
        <f>+I34/$I$33*100</f>
        <v>48.875</v>
      </c>
      <c r="N34" s="14">
        <f>+M34*$N$33/$M$33</f>
        <v>41.592624999999998</v>
      </c>
    </row>
    <row r="35" spans="7:14" x14ac:dyDescent="0.25">
      <c r="G35" s="19" t="s">
        <v>84</v>
      </c>
      <c r="H35" s="23">
        <f>152.3-108.7</f>
        <v>43.600000000000009</v>
      </c>
      <c r="I35" s="23">
        <f>75.2-39.1</f>
        <v>36.1</v>
      </c>
      <c r="J35" s="32">
        <f t="shared" ref="J35:J37" si="1">+I35-H35</f>
        <v>-7.5000000000000071</v>
      </c>
      <c r="K35" s="77">
        <f t="shared" ref="K35:K37" si="2">((+I34/H34)-1)*100</f>
        <v>-64.029438822447105</v>
      </c>
      <c r="M35" s="14">
        <f t="shared" ref="M35:M37" si="3">+I35/$I$33*100</f>
        <v>45.125000000000007</v>
      </c>
      <c r="N35" s="14">
        <f t="shared" ref="N35:N37" si="4">+M35*$N$33/$M$33</f>
        <v>38.401375000000002</v>
      </c>
    </row>
    <row r="36" spans="7:14" x14ac:dyDescent="0.25">
      <c r="G36" s="26" t="s">
        <v>86</v>
      </c>
      <c r="H36" s="23">
        <v>4.2</v>
      </c>
      <c r="I36" s="23">
        <v>2.8</v>
      </c>
      <c r="J36" s="32">
        <f t="shared" si="1"/>
        <v>-1.4000000000000004</v>
      </c>
      <c r="K36" s="77">
        <f t="shared" si="2"/>
        <v>-17.201834862385333</v>
      </c>
      <c r="M36" s="14">
        <f t="shared" si="3"/>
        <v>3.4999999999999996</v>
      </c>
      <c r="N36" s="14">
        <f t="shared" si="4"/>
        <v>2.9784999999999995</v>
      </c>
    </row>
    <row r="37" spans="7:14" x14ac:dyDescent="0.25">
      <c r="G37" s="19" t="s">
        <v>85</v>
      </c>
      <c r="H37" s="23">
        <v>5.5</v>
      </c>
      <c r="I37" s="23">
        <v>2</v>
      </c>
      <c r="J37" s="32">
        <f t="shared" si="1"/>
        <v>-3.5</v>
      </c>
      <c r="K37" s="77">
        <f t="shared" si="2"/>
        <v>-33.333333333333336</v>
      </c>
      <c r="M37" s="14">
        <f t="shared" si="3"/>
        <v>2.5</v>
      </c>
      <c r="N37" s="14">
        <f t="shared" si="4"/>
        <v>2.1274999999999999</v>
      </c>
    </row>
    <row r="38" spans="7:14" x14ac:dyDescent="0.25">
      <c r="G38" s="25" t="s">
        <v>232</v>
      </c>
      <c r="N38" s="14">
        <f>SUM(N34:N37)</f>
        <v>85.1</v>
      </c>
    </row>
  </sheetData>
  <mergeCells count="8">
    <mergeCell ref="J31:K31"/>
    <mergeCell ref="G17:K17"/>
    <mergeCell ref="C5:D5"/>
    <mergeCell ref="C6:D6"/>
    <mergeCell ref="G18:G19"/>
    <mergeCell ref="H18:J18"/>
    <mergeCell ref="K18:K19"/>
    <mergeCell ref="G30:K30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Propios_Tipo_Servicio</vt:lpstr>
      <vt:lpstr>Padrón</vt:lpstr>
      <vt:lpstr>Arrendamiento</vt:lpstr>
      <vt:lpstr>Comodatos</vt:lpstr>
      <vt:lpstr>Permisos</vt:lpstr>
      <vt:lpstr>Hoja3</vt:lpstr>
      <vt:lpstr>Propios_Tipo_Servicio!Área_de_impresión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Gómez Parra</cp:lastModifiedBy>
  <cp:lastPrinted>2020-12-11T16:43:40Z</cp:lastPrinted>
  <dcterms:created xsi:type="dcterms:W3CDTF">2020-09-10T16:53:09Z</dcterms:created>
  <dcterms:modified xsi:type="dcterms:W3CDTF">2021-05-24T17:33:04Z</dcterms:modified>
</cp:coreProperties>
</file>