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8_{662B7C09-78AF-4028-B4B0-0FAF96C040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r servicio" sheetId="2" r:id="rId1"/>
  </sheets>
  <definedNames>
    <definedName name="_xlnm.Print_Area" localSheetId="0">'Por servicio'!$A$5:$S$77</definedName>
    <definedName name="Excel_BuiltIn__FilterDatabase_1" localSheetId="0">#REF!</definedName>
    <definedName name="Excel_BuiltIn__FilterDatabase_1">#REF!</definedName>
    <definedName name="Excel_BuiltIn__FilterDatabase_2" localSheetId="0">#REF!</definedName>
    <definedName name="Excel_BuiltIn__FilterDatabase_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8" i="2" l="1"/>
  <c r="L78" i="2"/>
  <c r="K78" i="2"/>
  <c r="J78" i="2"/>
  <c r="I78" i="2"/>
  <c r="H78" i="2"/>
  <c r="F78" i="2"/>
  <c r="E78" i="2"/>
  <c r="C78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C77" i="2"/>
  <c r="R76" i="2"/>
  <c r="G72" i="2"/>
  <c r="Q70" i="2"/>
  <c r="R70" i="2" s="1"/>
  <c r="D68" i="2"/>
  <c r="Q64" i="2"/>
  <c r="R64" i="2" s="1"/>
  <c r="Q60" i="2"/>
  <c r="M58" i="2"/>
  <c r="M78" i="2" s="1"/>
  <c r="N58" i="2"/>
  <c r="G58" i="2"/>
  <c r="R58" i="2" s="1"/>
  <c r="Q50" i="2"/>
  <c r="R50" i="2" s="1"/>
  <c r="Q48" i="2"/>
  <c r="G48" i="2"/>
  <c r="D48" i="2"/>
  <c r="Q42" i="2"/>
  <c r="D40" i="2"/>
  <c r="Q38" i="2"/>
  <c r="G38" i="2"/>
  <c r="O34" i="2"/>
  <c r="N34" i="2"/>
  <c r="Q30" i="2"/>
  <c r="R30" i="2" s="1"/>
  <c r="D28" i="2"/>
  <c r="R28" i="2" s="1"/>
  <c r="Q26" i="2"/>
  <c r="R26" i="2" s="1"/>
  <c r="Q22" i="2"/>
  <c r="D22" i="2"/>
  <c r="D20" i="2"/>
  <c r="R20" i="2" s="1"/>
  <c r="R75" i="2"/>
  <c r="R74" i="2"/>
  <c r="R73" i="2"/>
  <c r="R72" i="2"/>
  <c r="R71" i="2"/>
  <c r="R69" i="2"/>
  <c r="R68" i="2"/>
  <c r="R67" i="2"/>
  <c r="R66" i="2"/>
  <c r="R65" i="2"/>
  <c r="R63" i="2"/>
  <c r="R62" i="2"/>
  <c r="R61" i="2"/>
  <c r="R60" i="2"/>
  <c r="R59" i="2"/>
  <c r="R57" i="2"/>
  <c r="R56" i="2"/>
  <c r="R55" i="2"/>
  <c r="R54" i="2"/>
  <c r="R53" i="2"/>
  <c r="R52" i="2"/>
  <c r="R51" i="2"/>
  <c r="R49" i="2"/>
  <c r="R47" i="2"/>
  <c r="R46" i="2"/>
  <c r="R45" i="2"/>
  <c r="R44" i="2"/>
  <c r="R43" i="2"/>
  <c r="R42" i="2"/>
  <c r="R41" i="2"/>
  <c r="R40" i="2"/>
  <c r="R39" i="2"/>
  <c r="R37" i="2"/>
  <c r="R36" i="2"/>
  <c r="R35" i="2"/>
  <c r="R33" i="2"/>
  <c r="R32" i="2"/>
  <c r="R31" i="2"/>
  <c r="R29" i="2"/>
  <c r="R27" i="2"/>
  <c r="R25" i="2"/>
  <c r="R24" i="2"/>
  <c r="R23" i="2"/>
  <c r="R22" i="2"/>
  <c r="R21" i="2"/>
  <c r="R19" i="2"/>
  <c r="R18" i="2"/>
  <c r="R17" i="2"/>
  <c r="R16" i="2"/>
  <c r="R15" i="2"/>
  <c r="R14" i="2"/>
  <c r="R13" i="2"/>
  <c r="R12" i="2"/>
  <c r="R11" i="2"/>
  <c r="R10" i="2"/>
  <c r="R9" i="2"/>
  <c r="R8" i="2"/>
  <c r="N78" i="2" l="1"/>
  <c r="Q78" i="2"/>
  <c r="R48" i="2"/>
  <c r="R34" i="2"/>
  <c r="G78" i="2"/>
  <c r="D78" i="2"/>
  <c r="O78" i="2"/>
  <c r="R38" i="2"/>
  <c r="R78" i="2" s="1"/>
  <c r="R7" i="2" l="1"/>
  <c r="R77" i="2" s="1"/>
</calcChain>
</file>

<file path=xl/sharedStrings.xml><?xml version="1.0" encoding="utf-8"?>
<sst xmlns="http://schemas.openxmlformats.org/spreadsheetml/2006/main" count="61" uniqueCount="61">
  <si>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</si>
  <si>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</si>
  <si>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</si>
  <si>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</si>
  <si>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</si>
  <si>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</si>
  <si>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</si>
  <si>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</si>
  <si>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</si>
  <si>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</si>
  <si>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</si>
  <si>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</si>
  <si>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</si>
  <si>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</si>
  <si>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</si>
  <si>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</si>
  <si>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</si>
  <si>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</si>
  <si>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</si>
  <si>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NUEVO LEON</t>
  </si>
  <si>
    <t>OAXACA</t>
  </si>
  <si>
    <t>PUEBLA</t>
  </si>
  <si>
    <t>QUERETARO</t>
  </si>
  <si>
    <t>QUINTANA ROO</t>
  </si>
  <si>
    <t>SAN LUIS POTOSI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</si>
  <si>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</si>
  <si>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</si>
  <si>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</si>
  <si>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</si>
  <si>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</si>
  <si>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</si>
  <si>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</si>
  <si>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ZACATECAS</t>
  </si>
  <si>
    <t>35-36</t>
  </si>
  <si>
    <t>NORTE, D. F.</t>
  </si>
  <si>
    <t>37-38</t>
  </si>
  <si>
    <t>SUR, D. F.</t>
  </si>
  <si>
    <t>Unidades de Atención Médica</t>
  </si>
  <si>
    <t>Unidad de Servicios Generales</t>
  </si>
  <si>
    <t>Unidades Administrativas</t>
  </si>
  <si>
    <t>Unidades de Incorporación y Recaudación</t>
  </si>
  <si>
    <t>Unidades de Prestaciones Económicas y Sociales</t>
  </si>
  <si>
    <t>Órgano de Operación Administrativa Desconcentrada</t>
  </si>
  <si>
    <t>Oficinas Administrativas Subdelegacionales/
Total m2 rentados</t>
  </si>
  <si>
    <r>
      <t>TOTAL m</t>
    </r>
    <r>
      <rPr>
        <b/>
        <vertAlign val="superscript"/>
        <sz val="16"/>
        <color indexed="8"/>
        <rFont val="Calibri"/>
        <family val="2"/>
      </rPr>
      <t>2</t>
    </r>
    <r>
      <rPr>
        <b/>
        <sz val="16"/>
        <color indexed="8"/>
        <rFont val="Calibri"/>
        <family val="2"/>
      </rPr>
      <t xml:space="preserve"> rentados</t>
    </r>
  </si>
  <si>
    <t>TOTAL</t>
  </si>
  <si>
    <t>Unidad Deportiva/
Total m2 rentados</t>
  </si>
  <si>
    <t xml:space="preserve">Tienda/
Total m2 rentados  </t>
  </si>
  <si>
    <t>Guarderia /
Total m2 rentados</t>
  </si>
  <si>
    <t>Centro de Seguridad Social/
Total m2 rentados</t>
  </si>
  <si>
    <t>Oficinas Delegacionales/
Total m2 rentados</t>
  </si>
  <si>
    <t>Casas Delegados/
Total m2 rentados</t>
  </si>
  <si>
    <t>Terreno/
Total m2 rentados</t>
  </si>
  <si>
    <t>Centros de Capacitación/
Total m2 rentados</t>
  </si>
  <si>
    <t>Almacenes/
Total m2 rentados</t>
  </si>
  <si>
    <t>Bodegas/Archivo /
Total m2 rentados</t>
  </si>
  <si>
    <t>Bodegas de Bienes Embargados/
Total m2 rentados</t>
  </si>
  <si>
    <t>Consultorios Médicos y o Puestos de Enfermería/
Total m2 rentados</t>
  </si>
  <si>
    <t>Hospital/
Total m2 rentados</t>
  </si>
  <si>
    <t>Unidades de Medicina Familiar/
Total m2 rentados</t>
  </si>
  <si>
    <t>No. Inmuebles Arrendados/
Total m2 rentados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</si>
</sst>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[$€]* #,##0.00_);_([$€]* \(#,##0.00\);_([$€]* \-??_);_(@_)"/>
    <numFmt numFmtId="165" formatCode="_ * #,##0.00_ ;_ * \-#,##0.00_ ;_ * \-??_ ;_ @_ "/>
    <numFmt numFmtId="166" formatCode="_(* #,##0.00_);_(* \(#,##0.00\);_(* &quot;-&quot;??_);_(@_)"/>
    <numFmt numFmtId="167" formatCode="_ &quot;$&quot;* #,##0.00_ ;_ &quot;$&quot;* \-#,##0.00_ ;_ &quot;$&quot;* &quot;-&quot;??_ ;_ @_ 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6"/>
      <color indexed="8"/>
      <name val="Arial"/>
      <family val="2"/>
    </font>
    <font>
      <b/>
      <sz val="16"/>
      <color indexed="8"/>
      <name val="Calibri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name val="Arial"/>
      <family val="2"/>
    </font>
    <font>
      <b/>
      <sz val="10"/>
      <color indexed="8"/>
      <name val="Arial"/>
      <family val="2"/>
    </font>
    <font>
      <sz val="18"/>
      <color indexed="8"/>
      <name val="Arial Black"/>
      <family val="2"/>
    </font>
    <font>
      <b/>
      <sz val="4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perscript"/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4">
    <xf numFmtId="0" fontId="0" fillId="0" borderId="0"/>
    <xf numFmtId="164" fontId="3" fillId="0" borderId="0" applyFill="0" applyBorder="0" applyAlignment="0" applyProtection="0"/>
    <xf numFmtId="0" fontId="4" fillId="0" borderId="0"/>
    <xf numFmtId="165" fontId="3" fillId="0" borderId="0" applyFill="0" applyBorder="0" applyAlignment="0" applyProtection="0"/>
    <xf numFmtId="0" fontId="3" fillId="0" borderId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 applyFill="0" applyBorder="0" applyAlignment="0" applyProtection="0"/>
    <xf numFmtId="0" fontId="3" fillId="0" borderId="0"/>
    <xf numFmtId="9" fontId="3" fillId="0" borderId="0" applyFill="0" applyBorder="0" applyAlignment="0" applyProtection="0"/>
    <xf numFmtId="9" fontId="3" fillId="0" borderId="0" applyFill="0" applyBorder="0" applyAlignment="0" applyProtection="0"/>
    <xf numFmtId="0" fontId="2" fillId="0" borderId="0"/>
    <xf numFmtId="0" fontId="1" fillId="0" borderId="0"/>
    <xf numFmtId="43" fontId="3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12"/>
    <xf numFmtId="0" fontId="1" fillId="0" borderId="0" xfId="12" applyAlignment="1">
      <alignment horizontal="center" vertical="center" wrapText="1"/>
    </xf>
    <xf numFmtId="0" fontId="5" fillId="0" borderId="0" xfId="12" applyFont="1" applyAlignment="1">
      <alignment horizontal="center" vertical="center" wrapText="1"/>
    </xf>
    <xf numFmtId="0" fontId="7" fillId="0" borderId="0" xfId="12" applyFont="1" applyAlignment="1">
      <alignment horizontal="center" vertical="center" wrapText="1"/>
    </xf>
    <xf numFmtId="0" fontId="1" fillId="3" borderId="0" xfId="12" applyFill="1" applyAlignment="1">
      <alignment horizontal="center" vertical="center" wrapText="1"/>
    </xf>
    <xf numFmtId="0" fontId="7" fillId="3" borderId="0" xfId="12" applyFont="1" applyFill="1" applyAlignment="1">
      <alignment horizontal="center" vertical="center" wrapText="1"/>
    </xf>
    <xf numFmtId="0" fontId="8" fillId="3" borderId="1" xfId="12" applyFont="1" applyFill="1" applyBorder="1" applyAlignment="1">
      <alignment horizontal="center" vertical="center" wrapText="1"/>
    </xf>
    <xf numFmtId="0" fontId="8" fillId="3" borderId="2" xfId="12" applyFont="1" applyFill="1" applyBorder="1" applyAlignment="1">
      <alignment horizontal="center" vertical="center" wrapText="1"/>
    </xf>
    <xf numFmtId="0" fontId="8" fillId="4" borderId="3" xfId="12" applyFont="1" applyFill="1" applyBorder="1" applyAlignment="1">
      <alignment horizontal="center" vertical="center" wrapText="1"/>
    </xf>
    <xf numFmtId="0" fontId="8" fillId="0" borderId="0" xfId="12" applyFont="1" applyAlignment="1">
      <alignment horizontal="center" vertical="center" wrapText="1"/>
    </xf>
    <xf numFmtId="0" fontId="14" fillId="2" borderId="11" xfId="12" applyFont="1" applyFill="1" applyBorder="1" applyAlignment="1">
      <alignment horizontal="center" vertical="center" wrapText="1"/>
    </xf>
    <xf numFmtId="0" fontId="15" fillId="0" borderId="0" xfId="12" applyFont="1"/>
    <xf numFmtId="0" fontId="16" fillId="0" borderId="0" xfId="12" applyFont="1" applyAlignment="1">
      <alignment horizontal="center" vertical="center" wrapText="1"/>
    </xf>
    <xf numFmtId="0" fontId="1" fillId="0" borderId="0" xfId="12" applyAlignment="1">
      <alignment horizontal="center"/>
    </xf>
    <xf numFmtId="15" fontId="17" fillId="0" borderId="0" xfId="12" applyNumberFormat="1" applyFont="1" applyAlignment="1">
      <alignment horizontal="center" vertical="center" wrapText="1"/>
    </xf>
    <xf numFmtId="0" fontId="10" fillId="3" borderId="2" xfId="12" applyFont="1" applyFill="1" applyBorder="1" applyAlignment="1">
      <alignment horizontal="center" vertical="center" wrapText="1"/>
    </xf>
    <xf numFmtId="43" fontId="1" fillId="0" borderId="0" xfId="13" applyFont="1"/>
    <xf numFmtId="0" fontId="10" fillId="3" borderId="1" xfId="12" applyFont="1" applyFill="1" applyBorder="1" applyAlignment="1">
      <alignment horizontal="center" vertical="center" wrapText="1"/>
    </xf>
    <xf numFmtId="0" fontId="11" fillId="3" borderId="1" xfId="12" applyFont="1" applyFill="1" applyBorder="1" applyAlignment="1">
      <alignment horizontal="center" vertical="center" wrapText="1"/>
    </xf>
    <xf numFmtId="0" fontId="11" fillId="3" borderId="2" xfId="12" applyFont="1" applyFill="1" applyBorder="1" applyAlignment="1">
      <alignment horizontal="center" vertical="center" wrapText="1"/>
    </xf>
    <xf numFmtId="0" fontId="8" fillId="3" borderId="17" xfId="12" applyFont="1" applyFill="1" applyBorder="1" applyAlignment="1">
      <alignment vertical="center" wrapText="1"/>
    </xf>
    <xf numFmtId="0" fontId="8" fillId="3" borderId="17" xfId="12" applyFont="1" applyFill="1" applyBorder="1" applyAlignment="1">
      <alignment horizontal="center" vertical="center" wrapText="1"/>
    </xf>
    <xf numFmtId="0" fontId="8" fillId="3" borderId="15" xfId="12" applyFont="1" applyFill="1" applyBorder="1" applyAlignment="1">
      <alignment vertical="center" wrapText="1"/>
    </xf>
    <xf numFmtId="0" fontId="8" fillId="3" borderId="15" xfId="12" applyFont="1" applyFill="1" applyBorder="1" applyAlignment="1">
      <alignment horizontal="center" vertical="center" wrapText="1"/>
    </xf>
    <xf numFmtId="43" fontId="8" fillId="3" borderId="15" xfId="13" applyFont="1" applyFill="1" applyBorder="1" applyAlignment="1">
      <alignment horizontal="center" vertical="center" wrapText="1"/>
    </xf>
    <xf numFmtId="0" fontId="12" fillId="3" borderId="1" xfId="12" applyFont="1" applyFill="1" applyBorder="1" applyAlignment="1">
      <alignment horizontal="center" vertical="center" wrapText="1"/>
    </xf>
    <xf numFmtId="0" fontId="12" fillId="3" borderId="2" xfId="12" applyFont="1" applyFill="1" applyBorder="1" applyAlignment="1">
      <alignment horizontal="center" vertical="center" wrapText="1"/>
    </xf>
    <xf numFmtId="0" fontId="8" fillId="2" borderId="17" xfId="12" applyFont="1" applyFill="1" applyBorder="1" applyAlignment="1">
      <alignment horizontal="center" vertical="center" wrapText="1"/>
    </xf>
    <xf numFmtId="4" fontId="8" fillId="2" borderId="15" xfId="12" applyNumberFormat="1" applyFont="1" applyFill="1" applyBorder="1" applyAlignment="1">
      <alignment horizontal="center" vertical="center" wrapText="1"/>
    </xf>
    <xf numFmtId="0" fontId="8" fillId="2" borderId="1" xfId="12" applyFont="1" applyFill="1" applyBorder="1" applyAlignment="1">
      <alignment horizontal="center" vertical="center" wrapText="1"/>
    </xf>
    <xf numFmtId="4" fontId="8" fillId="2" borderId="2" xfId="12" applyNumberFormat="1" applyFont="1" applyFill="1" applyBorder="1" applyAlignment="1">
      <alignment horizontal="center" vertical="center" wrapText="1"/>
    </xf>
    <xf numFmtId="0" fontId="8" fillId="2" borderId="15" xfId="12" applyFont="1" applyFill="1" applyBorder="1" applyAlignment="1">
      <alignment horizontal="center" vertical="center" wrapText="1"/>
    </xf>
    <xf numFmtId="0" fontId="8" fillId="2" borderId="2" xfId="12" applyFont="1" applyFill="1" applyBorder="1" applyAlignment="1">
      <alignment horizontal="center" vertical="center" wrapText="1"/>
    </xf>
    <xf numFmtId="0" fontId="10" fillId="4" borderId="16" xfId="12" applyFont="1" applyFill="1" applyBorder="1" applyAlignment="1">
      <alignment horizontal="center" vertical="center" wrapText="1"/>
    </xf>
    <xf numFmtId="0" fontId="10" fillId="4" borderId="19" xfId="12" applyFont="1" applyFill="1" applyBorder="1" applyAlignment="1">
      <alignment horizontal="center" vertical="center" wrapText="1"/>
    </xf>
    <xf numFmtId="4" fontId="11" fillId="0" borderId="21" xfId="12" applyNumberFormat="1" applyFont="1" applyBorder="1" applyAlignment="1">
      <alignment horizontal="center" vertical="center"/>
    </xf>
    <xf numFmtId="43" fontId="11" fillId="0" borderId="22" xfId="13" applyFont="1" applyBorder="1" applyAlignment="1">
      <alignment horizontal="center" vertical="center"/>
    </xf>
    <xf numFmtId="0" fontId="6" fillId="3" borderId="20" xfId="12" applyFont="1" applyFill="1" applyBorder="1" applyAlignment="1">
      <alignment horizontal="center" vertical="center" wrapText="1"/>
    </xf>
    <xf numFmtId="0" fontId="6" fillId="4" borderId="18" xfId="12" applyFont="1" applyFill="1" applyBorder="1" applyAlignment="1">
      <alignment horizontal="center" vertical="center" wrapText="1"/>
    </xf>
    <xf numFmtId="1" fontId="9" fillId="3" borderId="1" xfId="12" applyNumberFormat="1" applyFont="1" applyFill="1" applyBorder="1" applyAlignment="1">
      <alignment horizontal="center" vertical="center" wrapText="1"/>
    </xf>
    <xf numFmtId="1" fontId="9" fillId="3" borderId="2" xfId="12" applyNumberFormat="1" applyFont="1" applyFill="1" applyBorder="1" applyAlignment="1">
      <alignment horizontal="center" vertical="center" wrapText="1"/>
    </xf>
    <xf numFmtId="1" fontId="9" fillId="3" borderId="15" xfId="12" applyNumberFormat="1" applyFont="1" applyFill="1" applyBorder="1" applyAlignment="1">
      <alignment horizontal="center" vertical="center" wrapText="1"/>
    </xf>
    <xf numFmtId="1" fontId="9" fillId="3" borderId="17" xfId="12" applyNumberFormat="1" applyFont="1" applyFill="1" applyBorder="1" applyAlignment="1">
      <alignment horizontal="center" vertical="center" wrapText="1"/>
    </xf>
    <xf numFmtId="1" fontId="13" fillId="3" borderId="1" xfId="12" applyNumberFormat="1" applyFont="1" applyFill="1" applyBorder="1" applyAlignment="1">
      <alignment horizontal="center" vertical="center" wrapText="1"/>
    </xf>
    <xf numFmtId="1" fontId="13" fillId="3" borderId="2" xfId="12" applyNumberFormat="1" applyFont="1" applyFill="1" applyBorder="1" applyAlignment="1">
      <alignment horizontal="center" vertical="center" wrapText="1"/>
    </xf>
    <xf numFmtId="0" fontId="7" fillId="2" borderId="4" xfId="12" applyFont="1" applyFill="1" applyBorder="1" applyAlignment="1">
      <alignment horizontal="center" vertical="center" wrapText="1"/>
    </xf>
    <xf numFmtId="0" fontId="7" fillId="2" borderId="13" xfId="12" applyFont="1" applyFill="1" applyBorder="1" applyAlignment="1">
      <alignment horizontal="center" vertical="center" wrapText="1"/>
    </xf>
    <xf numFmtId="0" fontId="7" fillId="2" borderId="12" xfId="12" applyFont="1" applyFill="1" applyBorder="1" applyAlignment="1">
      <alignment horizontal="center" vertical="center" wrapText="1"/>
    </xf>
    <xf numFmtId="0" fontId="7" fillId="2" borderId="10" xfId="12" applyFont="1" applyFill="1" applyBorder="1" applyAlignment="1">
      <alignment horizontal="center" vertical="center" wrapText="1"/>
    </xf>
    <xf numFmtId="0" fontId="7" fillId="2" borderId="9" xfId="12" applyFont="1" applyFill="1" applyBorder="1" applyAlignment="1">
      <alignment horizontal="center" vertical="center" wrapText="1"/>
    </xf>
    <xf numFmtId="0" fontId="7" fillId="2" borderId="8" xfId="12" applyFont="1" applyFill="1" applyBorder="1" applyAlignment="1">
      <alignment horizontal="center" vertical="center" wrapText="1"/>
    </xf>
    <xf numFmtId="0" fontId="7" fillId="2" borderId="6" xfId="12" applyFont="1" applyFill="1" applyBorder="1" applyAlignment="1">
      <alignment horizontal="center" vertical="center" wrapText="1"/>
    </xf>
    <xf numFmtId="0" fontId="7" fillId="2" borderId="7" xfId="12" applyFont="1" applyFill="1" applyBorder="1" applyAlignment="1">
      <alignment horizontal="center" vertical="center" wrapText="1"/>
    </xf>
    <xf numFmtId="0" fontId="7" fillId="2" borderId="14" xfId="12" applyFont="1" applyFill="1" applyBorder="1" applyAlignment="1">
      <alignment horizontal="center" vertical="center" wrapText="1"/>
    </xf>
    <xf numFmtId="0" fontId="7" fillId="2" borderId="5" xfId="12" applyFont="1" applyFill="1" applyBorder="1" applyAlignment="1">
      <alignment horizontal="center" vertical="center" wrapText="1"/>
    </xf>
  </cellXfs>
  <cellStyles count="14">
    <cellStyle name="Euro" xfId="1" xr:uid="{00000000-0005-0000-0000-000000000000}"/>
    <cellStyle name="Excel Built-in Normal" xfId="2" xr:uid="{00000000-0005-0000-0000-000001000000}"/>
    <cellStyle name="Millares" xfId="13" builtinId="3"/>
    <cellStyle name="Millares 2" xfId="3" xr:uid="{00000000-0005-0000-0000-000003000000}"/>
    <cellStyle name="Millares 3" xfId="4" xr:uid="{00000000-0005-0000-0000-000004000000}"/>
    <cellStyle name="Millares 4" xfId="5" xr:uid="{00000000-0005-0000-0000-000005000000}"/>
    <cellStyle name="Moneda 2" xfId="6" xr:uid="{00000000-0005-0000-0000-000006000000}"/>
    <cellStyle name="Moneda 3" xfId="7" xr:uid="{00000000-0005-0000-0000-000007000000}"/>
    <cellStyle name="Normal" xfId="0" builtinId="0"/>
    <cellStyle name="Normal 2" xfId="8" xr:uid="{00000000-0005-0000-0000-000009000000}"/>
    <cellStyle name="Normal 3" xfId="11" xr:uid="{00000000-0005-0000-0000-00000A000000}"/>
    <cellStyle name="Normal 3 2" xfId="12" xr:uid="{00000000-0005-0000-0000-00000B000000}"/>
    <cellStyle name="Porcentaje 2" xfId="9" xr:uid="{00000000-0005-0000-0000-00000C000000}"/>
    <cellStyle name="Porcentaje 3" xfId="10" xr:uid="{00000000-0005-0000-0000-00000D000000}"/>
  </cellStyles>
  <dxfs count="0"/>
  <tableStyles count="0" defaultTableStyle="TableStyleMedium2" defaultPivotStyle="PivotStyleLight16"/>
  <colors>
    <mruColors>
      <color rgb="FFFF00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S122"/>
  <sheetViews>
    <sheetView tabSelected="1" topLeftCell="A5" zoomScale="70" zoomScaleNormal="70" workbookViewId="0">
      <pane xSplit="2" ySplit="2" topLeftCell="C40" activePane="bottomRight" state="frozen"/>
      <selection activeCell="A5" sqref="A5"/>
      <selection pane="topRight" activeCell="C5" sqref="C5"/>
      <selection pane="bottomLeft" activeCell="A7" sqref="A7"/>
      <selection pane="bottomRight" activeCell="W71" sqref="W71"/>
    </sheetView>
  </sheetViews>
  <sheetFormatPr baseColWidth="10" defaultRowHeight="15" x14ac:dyDescent="0.25"/>
  <cols>
    <col min="1" max="1" width="7.28515625" style="1" bestFit="1" customWidth="1"/>
    <col min="2" max="2" width="24.7109375" style="1" customWidth="1"/>
    <col min="3" max="3" width="15" style="1" customWidth="1"/>
    <col min="4" max="4" width="13.42578125" style="1" customWidth="1"/>
    <col min="5" max="5" width="14.42578125" style="1" customWidth="1"/>
    <col min="6" max="6" width="17" style="1" customWidth="1"/>
    <col min="7" max="7" width="20.42578125" style="1" customWidth="1"/>
    <col min="8" max="8" width="20.7109375" style="1" customWidth="1"/>
    <col min="9" max="9" width="16.28515625" style="1" customWidth="1"/>
    <col min="10" max="10" width="18.28515625" style="1" customWidth="1"/>
    <col min="11" max="11" width="18.85546875" style="1" customWidth="1"/>
    <col min="12" max="12" width="18.28515625" style="1" customWidth="1"/>
    <col min="13" max="13" width="12.5703125" style="1" customWidth="1"/>
    <col min="14" max="14" width="16.42578125" style="1" customWidth="1"/>
    <col min="15" max="15" width="18.85546875" style="1" customWidth="1"/>
    <col min="16" max="16" width="13.140625" style="1" customWidth="1"/>
    <col min="17" max="17" width="13.28515625" style="1" customWidth="1"/>
    <col min="18" max="18" width="17.85546875" style="1" bestFit="1" customWidth="1"/>
    <col min="19" max="19" width="8.28515625" style="1" customWidth="1"/>
    <col min="20" max="214" width="11.42578125" style="1"/>
    <col min="215" max="215" width="7.28515625" style="1" bestFit="1" customWidth="1"/>
    <col min="216" max="216" width="24.7109375" style="1" customWidth="1"/>
    <col min="217" max="232" width="10.7109375" style="1" customWidth="1"/>
    <col min="233" max="233" width="14.28515625" style="1" customWidth="1"/>
    <col min="234" max="234" width="8.28515625" style="1" customWidth="1"/>
    <col min="235" max="237" width="11.42578125" style="1"/>
    <col min="238" max="238" width="13.42578125" style="1" customWidth="1"/>
    <col min="239" max="239" width="11.42578125" style="1"/>
    <col min="240" max="240" width="65" style="1" customWidth="1"/>
    <col min="241" max="470" width="11.42578125" style="1"/>
    <col min="471" max="471" width="7.28515625" style="1" bestFit="1" customWidth="1"/>
    <col min="472" max="472" width="24.7109375" style="1" customWidth="1"/>
    <col min="473" max="488" width="10.7109375" style="1" customWidth="1"/>
    <col min="489" max="489" width="14.28515625" style="1" customWidth="1"/>
    <col min="490" max="490" width="8.28515625" style="1" customWidth="1"/>
    <col min="491" max="493" width="11.42578125" style="1"/>
    <col min="494" max="494" width="13.42578125" style="1" customWidth="1"/>
    <col min="495" max="495" width="11.42578125" style="1"/>
    <col min="496" max="496" width="65" style="1" customWidth="1"/>
    <col min="497" max="726" width="11.42578125" style="1"/>
    <col min="727" max="727" width="7.28515625" style="1" bestFit="1" customWidth="1"/>
    <col min="728" max="728" width="24.7109375" style="1" customWidth="1"/>
    <col min="729" max="744" width="10.7109375" style="1" customWidth="1"/>
    <col min="745" max="745" width="14.28515625" style="1" customWidth="1"/>
    <col min="746" max="746" width="8.28515625" style="1" customWidth="1"/>
    <col min="747" max="749" width="11.42578125" style="1"/>
    <col min="750" max="750" width="13.42578125" style="1" customWidth="1"/>
    <col min="751" max="751" width="11.42578125" style="1"/>
    <col min="752" max="752" width="65" style="1" customWidth="1"/>
    <col min="753" max="982" width="11.42578125" style="1"/>
    <col min="983" max="983" width="7.28515625" style="1" bestFit="1" customWidth="1"/>
    <col min="984" max="984" width="24.7109375" style="1" customWidth="1"/>
    <col min="985" max="1000" width="10.7109375" style="1" customWidth="1"/>
    <col min="1001" max="1001" width="14.28515625" style="1" customWidth="1"/>
    <col min="1002" max="1002" width="8.28515625" style="1" customWidth="1"/>
    <col min="1003" max="1005" width="11.42578125" style="1"/>
    <col min="1006" max="1006" width="13.42578125" style="1" customWidth="1"/>
    <col min="1007" max="1007" width="11.42578125" style="1"/>
    <col min="1008" max="1008" width="65" style="1" customWidth="1"/>
    <col min="1009" max="1238" width="11.42578125" style="1"/>
    <col min="1239" max="1239" width="7.28515625" style="1" bestFit="1" customWidth="1"/>
    <col min="1240" max="1240" width="24.7109375" style="1" customWidth="1"/>
    <col min="1241" max="1256" width="10.7109375" style="1" customWidth="1"/>
    <col min="1257" max="1257" width="14.28515625" style="1" customWidth="1"/>
    <col min="1258" max="1258" width="8.28515625" style="1" customWidth="1"/>
    <col min="1259" max="1261" width="11.42578125" style="1"/>
    <col min="1262" max="1262" width="13.42578125" style="1" customWidth="1"/>
    <col min="1263" max="1263" width="11.42578125" style="1"/>
    <col min="1264" max="1264" width="65" style="1" customWidth="1"/>
    <col min="1265" max="1494" width="11.42578125" style="1"/>
    <col min="1495" max="1495" width="7.28515625" style="1" bestFit="1" customWidth="1"/>
    <col min="1496" max="1496" width="24.7109375" style="1" customWidth="1"/>
    <col min="1497" max="1512" width="10.7109375" style="1" customWidth="1"/>
    <col min="1513" max="1513" width="14.28515625" style="1" customWidth="1"/>
    <col min="1514" max="1514" width="8.28515625" style="1" customWidth="1"/>
    <col min="1515" max="1517" width="11.42578125" style="1"/>
    <col min="1518" max="1518" width="13.42578125" style="1" customWidth="1"/>
    <col min="1519" max="1519" width="11.42578125" style="1"/>
    <col min="1520" max="1520" width="65" style="1" customWidth="1"/>
    <col min="1521" max="1750" width="11.42578125" style="1"/>
    <col min="1751" max="1751" width="7.28515625" style="1" bestFit="1" customWidth="1"/>
    <col min="1752" max="1752" width="24.7109375" style="1" customWidth="1"/>
    <col min="1753" max="1768" width="10.7109375" style="1" customWidth="1"/>
    <col min="1769" max="1769" width="14.28515625" style="1" customWidth="1"/>
    <col min="1770" max="1770" width="8.28515625" style="1" customWidth="1"/>
    <col min="1771" max="1773" width="11.42578125" style="1"/>
    <col min="1774" max="1774" width="13.42578125" style="1" customWidth="1"/>
    <col min="1775" max="1775" width="11.42578125" style="1"/>
    <col min="1776" max="1776" width="65" style="1" customWidth="1"/>
    <col min="1777" max="2006" width="11.42578125" style="1"/>
    <col min="2007" max="2007" width="7.28515625" style="1" bestFit="1" customWidth="1"/>
    <col min="2008" max="2008" width="24.7109375" style="1" customWidth="1"/>
    <col min="2009" max="2024" width="10.7109375" style="1" customWidth="1"/>
    <col min="2025" max="2025" width="14.28515625" style="1" customWidth="1"/>
    <col min="2026" max="2026" width="8.28515625" style="1" customWidth="1"/>
    <col min="2027" max="2029" width="11.42578125" style="1"/>
    <col min="2030" max="2030" width="13.42578125" style="1" customWidth="1"/>
    <col min="2031" max="2031" width="11.42578125" style="1"/>
    <col min="2032" max="2032" width="65" style="1" customWidth="1"/>
    <col min="2033" max="2262" width="11.42578125" style="1"/>
    <col min="2263" max="2263" width="7.28515625" style="1" bestFit="1" customWidth="1"/>
    <col min="2264" max="2264" width="24.7109375" style="1" customWidth="1"/>
    <col min="2265" max="2280" width="10.7109375" style="1" customWidth="1"/>
    <col min="2281" max="2281" width="14.28515625" style="1" customWidth="1"/>
    <col min="2282" max="2282" width="8.28515625" style="1" customWidth="1"/>
    <col min="2283" max="2285" width="11.42578125" style="1"/>
    <col min="2286" max="2286" width="13.42578125" style="1" customWidth="1"/>
    <col min="2287" max="2287" width="11.42578125" style="1"/>
    <col min="2288" max="2288" width="65" style="1" customWidth="1"/>
    <col min="2289" max="2518" width="11.42578125" style="1"/>
    <col min="2519" max="2519" width="7.28515625" style="1" bestFit="1" customWidth="1"/>
    <col min="2520" max="2520" width="24.7109375" style="1" customWidth="1"/>
    <col min="2521" max="2536" width="10.7109375" style="1" customWidth="1"/>
    <col min="2537" max="2537" width="14.28515625" style="1" customWidth="1"/>
    <col min="2538" max="2538" width="8.28515625" style="1" customWidth="1"/>
    <col min="2539" max="2541" width="11.42578125" style="1"/>
    <col min="2542" max="2542" width="13.42578125" style="1" customWidth="1"/>
    <col min="2543" max="2543" width="11.42578125" style="1"/>
    <col min="2544" max="2544" width="65" style="1" customWidth="1"/>
    <col min="2545" max="2774" width="11.42578125" style="1"/>
    <col min="2775" max="2775" width="7.28515625" style="1" bestFit="1" customWidth="1"/>
    <col min="2776" max="2776" width="24.7109375" style="1" customWidth="1"/>
    <col min="2777" max="2792" width="10.7109375" style="1" customWidth="1"/>
    <col min="2793" max="2793" width="14.28515625" style="1" customWidth="1"/>
    <col min="2794" max="2794" width="8.28515625" style="1" customWidth="1"/>
    <col min="2795" max="2797" width="11.42578125" style="1"/>
    <col min="2798" max="2798" width="13.42578125" style="1" customWidth="1"/>
    <col min="2799" max="2799" width="11.42578125" style="1"/>
    <col min="2800" max="2800" width="65" style="1" customWidth="1"/>
    <col min="2801" max="3030" width="11.42578125" style="1"/>
    <col min="3031" max="3031" width="7.28515625" style="1" bestFit="1" customWidth="1"/>
    <col min="3032" max="3032" width="24.7109375" style="1" customWidth="1"/>
    <col min="3033" max="3048" width="10.7109375" style="1" customWidth="1"/>
    <col min="3049" max="3049" width="14.28515625" style="1" customWidth="1"/>
    <col min="3050" max="3050" width="8.28515625" style="1" customWidth="1"/>
    <col min="3051" max="3053" width="11.42578125" style="1"/>
    <col min="3054" max="3054" width="13.42578125" style="1" customWidth="1"/>
    <col min="3055" max="3055" width="11.42578125" style="1"/>
    <col min="3056" max="3056" width="65" style="1" customWidth="1"/>
    <col min="3057" max="3286" width="11.42578125" style="1"/>
    <col min="3287" max="3287" width="7.28515625" style="1" bestFit="1" customWidth="1"/>
    <col min="3288" max="3288" width="24.7109375" style="1" customWidth="1"/>
    <col min="3289" max="3304" width="10.7109375" style="1" customWidth="1"/>
    <col min="3305" max="3305" width="14.28515625" style="1" customWidth="1"/>
    <col min="3306" max="3306" width="8.28515625" style="1" customWidth="1"/>
    <col min="3307" max="3309" width="11.42578125" style="1"/>
    <col min="3310" max="3310" width="13.42578125" style="1" customWidth="1"/>
    <col min="3311" max="3311" width="11.42578125" style="1"/>
    <col min="3312" max="3312" width="65" style="1" customWidth="1"/>
    <col min="3313" max="3542" width="11.42578125" style="1"/>
    <col min="3543" max="3543" width="7.28515625" style="1" bestFit="1" customWidth="1"/>
    <col min="3544" max="3544" width="24.7109375" style="1" customWidth="1"/>
    <col min="3545" max="3560" width="10.7109375" style="1" customWidth="1"/>
    <col min="3561" max="3561" width="14.28515625" style="1" customWidth="1"/>
    <col min="3562" max="3562" width="8.28515625" style="1" customWidth="1"/>
    <col min="3563" max="3565" width="11.42578125" style="1"/>
    <col min="3566" max="3566" width="13.42578125" style="1" customWidth="1"/>
    <col min="3567" max="3567" width="11.42578125" style="1"/>
    <col min="3568" max="3568" width="65" style="1" customWidth="1"/>
    <col min="3569" max="3798" width="11.42578125" style="1"/>
    <col min="3799" max="3799" width="7.28515625" style="1" bestFit="1" customWidth="1"/>
    <col min="3800" max="3800" width="24.7109375" style="1" customWidth="1"/>
    <col min="3801" max="3816" width="10.7109375" style="1" customWidth="1"/>
    <col min="3817" max="3817" width="14.28515625" style="1" customWidth="1"/>
    <col min="3818" max="3818" width="8.28515625" style="1" customWidth="1"/>
    <col min="3819" max="3821" width="11.42578125" style="1"/>
    <col min="3822" max="3822" width="13.42578125" style="1" customWidth="1"/>
    <col min="3823" max="3823" width="11.42578125" style="1"/>
    <col min="3824" max="3824" width="65" style="1" customWidth="1"/>
    <col min="3825" max="4054" width="11.42578125" style="1"/>
    <col min="4055" max="4055" width="7.28515625" style="1" bestFit="1" customWidth="1"/>
    <col min="4056" max="4056" width="24.7109375" style="1" customWidth="1"/>
    <col min="4057" max="4072" width="10.7109375" style="1" customWidth="1"/>
    <col min="4073" max="4073" width="14.28515625" style="1" customWidth="1"/>
    <col min="4074" max="4074" width="8.28515625" style="1" customWidth="1"/>
    <col min="4075" max="4077" width="11.42578125" style="1"/>
    <col min="4078" max="4078" width="13.42578125" style="1" customWidth="1"/>
    <col min="4079" max="4079" width="11.42578125" style="1"/>
    <col min="4080" max="4080" width="65" style="1" customWidth="1"/>
    <col min="4081" max="4310" width="11.42578125" style="1"/>
    <col min="4311" max="4311" width="7.28515625" style="1" bestFit="1" customWidth="1"/>
    <col min="4312" max="4312" width="24.7109375" style="1" customWidth="1"/>
    <col min="4313" max="4328" width="10.7109375" style="1" customWidth="1"/>
    <col min="4329" max="4329" width="14.28515625" style="1" customWidth="1"/>
    <col min="4330" max="4330" width="8.28515625" style="1" customWidth="1"/>
    <col min="4331" max="4333" width="11.42578125" style="1"/>
    <col min="4334" max="4334" width="13.42578125" style="1" customWidth="1"/>
    <col min="4335" max="4335" width="11.42578125" style="1"/>
    <col min="4336" max="4336" width="65" style="1" customWidth="1"/>
    <col min="4337" max="4566" width="11.42578125" style="1"/>
    <col min="4567" max="4567" width="7.28515625" style="1" bestFit="1" customWidth="1"/>
    <col min="4568" max="4568" width="24.7109375" style="1" customWidth="1"/>
    <col min="4569" max="4584" width="10.7109375" style="1" customWidth="1"/>
    <col min="4585" max="4585" width="14.28515625" style="1" customWidth="1"/>
    <col min="4586" max="4586" width="8.28515625" style="1" customWidth="1"/>
    <col min="4587" max="4589" width="11.42578125" style="1"/>
    <col min="4590" max="4590" width="13.42578125" style="1" customWidth="1"/>
    <col min="4591" max="4591" width="11.42578125" style="1"/>
    <col min="4592" max="4592" width="65" style="1" customWidth="1"/>
    <col min="4593" max="4822" width="11.42578125" style="1"/>
    <col min="4823" max="4823" width="7.28515625" style="1" bestFit="1" customWidth="1"/>
    <col min="4824" max="4824" width="24.7109375" style="1" customWidth="1"/>
    <col min="4825" max="4840" width="10.7109375" style="1" customWidth="1"/>
    <col min="4841" max="4841" width="14.28515625" style="1" customWidth="1"/>
    <col min="4842" max="4842" width="8.28515625" style="1" customWidth="1"/>
    <col min="4843" max="4845" width="11.42578125" style="1"/>
    <col min="4846" max="4846" width="13.42578125" style="1" customWidth="1"/>
    <col min="4847" max="4847" width="11.42578125" style="1"/>
    <col min="4848" max="4848" width="65" style="1" customWidth="1"/>
    <col min="4849" max="5078" width="11.42578125" style="1"/>
    <col min="5079" max="5079" width="7.28515625" style="1" bestFit="1" customWidth="1"/>
    <col min="5080" max="5080" width="24.7109375" style="1" customWidth="1"/>
    <col min="5081" max="5096" width="10.7109375" style="1" customWidth="1"/>
    <col min="5097" max="5097" width="14.28515625" style="1" customWidth="1"/>
    <col min="5098" max="5098" width="8.28515625" style="1" customWidth="1"/>
    <col min="5099" max="5101" width="11.42578125" style="1"/>
    <col min="5102" max="5102" width="13.42578125" style="1" customWidth="1"/>
    <col min="5103" max="5103" width="11.42578125" style="1"/>
    <col min="5104" max="5104" width="65" style="1" customWidth="1"/>
    <col min="5105" max="5334" width="11.42578125" style="1"/>
    <col min="5335" max="5335" width="7.28515625" style="1" bestFit="1" customWidth="1"/>
    <col min="5336" max="5336" width="24.7109375" style="1" customWidth="1"/>
    <col min="5337" max="5352" width="10.7109375" style="1" customWidth="1"/>
    <col min="5353" max="5353" width="14.28515625" style="1" customWidth="1"/>
    <col min="5354" max="5354" width="8.28515625" style="1" customWidth="1"/>
    <col min="5355" max="5357" width="11.42578125" style="1"/>
    <col min="5358" max="5358" width="13.42578125" style="1" customWidth="1"/>
    <col min="5359" max="5359" width="11.42578125" style="1"/>
    <col min="5360" max="5360" width="65" style="1" customWidth="1"/>
    <col min="5361" max="5590" width="11.42578125" style="1"/>
    <col min="5591" max="5591" width="7.28515625" style="1" bestFit="1" customWidth="1"/>
    <col min="5592" max="5592" width="24.7109375" style="1" customWidth="1"/>
    <col min="5593" max="5608" width="10.7109375" style="1" customWidth="1"/>
    <col min="5609" max="5609" width="14.28515625" style="1" customWidth="1"/>
    <col min="5610" max="5610" width="8.28515625" style="1" customWidth="1"/>
    <col min="5611" max="5613" width="11.42578125" style="1"/>
    <col min="5614" max="5614" width="13.42578125" style="1" customWidth="1"/>
    <col min="5615" max="5615" width="11.42578125" style="1"/>
    <col min="5616" max="5616" width="65" style="1" customWidth="1"/>
    <col min="5617" max="5846" width="11.42578125" style="1"/>
    <col min="5847" max="5847" width="7.28515625" style="1" bestFit="1" customWidth="1"/>
    <col min="5848" max="5848" width="24.7109375" style="1" customWidth="1"/>
    <col min="5849" max="5864" width="10.7109375" style="1" customWidth="1"/>
    <col min="5865" max="5865" width="14.28515625" style="1" customWidth="1"/>
    <col min="5866" max="5866" width="8.28515625" style="1" customWidth="1"/>
    <col min="5867" max="5869" width="11.42578125" style="1"/>
    <col min="5870" max="5870" width="13.42578125" style="1" customWidth="1"/>
    <col min="5871" max="5871" width="11.42578125" style="1"/>
    <col min="5872" max="5872" width="65" style="1" customWidth="1"/>
    <col min="5873" max="6102" width="11.42578125" style="1"/>
    <col min="6103" max="6103" width="7.28515625" style="1" bestFit="1" customWidth="1"/>
    <col min="6104" max="6104" width="24.7109375" style="1" customWidth="1"/>
    <col min="6105" max="6120" width="10.7109375" style="1" customWidth="1"/>
    <col min="6121" max="6121" width="14.28515625" style="1" customWidth="1"/>
    <col min="6122" max="6122" width="8.28515625" style="1" customWidth="1"/>
    <col min="6123" max="6125" width="11.42578125" style="1"/>
    <col min="6126" max="6126" width="13.42578125" style="1" customWidth="1"/>
    <col min="6127" max="6127" width="11.42578125" style="1"/>
    <col min="6128" max="6128" width="65" style="1" customWidth="1"/>
    <col min="6129" max="6358" width="11.42578125" style="1"/>
    <col min="6359" max="6359" width="7.28515625" style="1" bestFit="1" customWidth="1"/>
    <col min="6360" max="6360" width="24.7109375" style="1" customWidth="1"/>
    <col min="6361" max="6376" width="10.7109375" style="1" customWidth="1"/>
    <col min="6377" max="6377" width="14.28515625" style="1" customWidth="1"/>
    <col min="6378" max="6378" width="8.28515625" style="1" customWidth="1"/>
    <col min="6379" max="6381" width="11.42578125" style="1"/>
    <col min="6382" max="6382" width="13.42578125" style="1" customWidth="1"/>
    <col min="6383" max="6383" width="11.42578125" style="1"/>
    <col min="6384" max="6384" width="65" style="1" customWidth="1"/>
    <col min="6385" max="6614" width="11.42578125" style="1"/>
    <col min="6615" max="6615" width="7.28515625" style="1" bestFit="1" customWidth="1"/>
    <col min="6616" max="6616" width="24.7109375" style="1" customWidth="1"/>
    <col min="6617" max="6632" width="10.7109375" style="1" customWidth="1"/>
    <col min="6633" max="6633" width="14.28515625" style="1" customWidth="1"/>
    <col min="6634" max="6634" width="8.28515625" style="1" customWidth="1"/>
    <col min="6635" max="6637" width="11.42578125" style="1"/>
    <col min="6638" max="6638" width="13.42578125" style="1" customWidth="1"/>
    <col min="6639" max="6639" width="11.42578125" style="1"/>
    <col min="6640" max="6640" width="65" style="1" customWidth="1"/>
    <col min="6641" max="6870" width="11.42578125" style="1"/>
    <col min="6871" max="6871" width="7.28515625" style="1" bestFit="1" customWidth="1"/>
    <col min="6872" max="6872" width="24.7109375" style="1" customWidth="1"/>
    <col min="6873" max="6888" width="10.7109375" style="1" customWidth="1"/>
    <col min="6889" max="6889" width="14.28515625" style="1" customWidth="1"/>
    <col min="6890" max="6890" width="8.28515625" style="1" customWidth="1"/>
    <col min="6891" max="6893" width="11.42578125" style="1"/>
    <col min="6894" max="6894" width="13.42578125" style="1" customWidth="1"/>
    <col min="6895" max="6895" width="11.42578125" style="1"/>
    <col min="6896" max="6896" width="65" style="1" customWidth="1"/>
    <col min="6897" max="7126" width="11.42578125" style="1"/>
    <col min="7127" max="7127" width="7.28515625" style="1" bestFit="1" customWidth="1"/>
    <col min="7128" max="7128" width="24.7109375" style="1" customWidth="1"/>
    <col min="7129" max="7144" width="10.7109375" style="1" customWidth="1"/>
    <col min="7145" max="7145" width="14.28515625" style="1" customWidth="1"/>
    <col min="7146" max="7146" width="8.28515625" style="1" customWidth="1"/>
    <col min="7147" max="7149" width="11.42578125" style="1"/>
    <col min="7150" max="7150" width="13.42578125" style="1" customWidth="1"/>
    <col min="7151" max="7151" width="11.42578125" style="1"/>
    <col min="7152" max="7152" width="65" style="1" customWidth="1"/>
    <col min="7153" max="7382" width="11.42578125" style="1"/>
    <col min="7383" max="7383" width="7.28515625" style="1" bestFit="1" customWidth="1"/>
    <col min="7384" max="7384" width="24.7109375" style="1" customWidth="1"/>
    <col min="7385" max="7400" width="10.7109375" style="1" customWidth="1"/>
    <col min="7401" max="7401" width="14.28515625" style="1" customWidth="1"/>
    <col min="7402" max="7402" width="8.28515625" style="1" customWidth="1"/>
    <col min="7403" max="7405" width="11.42578125" style="1"/>
    <col min="7406" max="7406" width="13.42578125" style="1" customWidth="1"/>
    <col min="7407" max="7407" width="11.42578125" style="1"/>
    <col min="7408" max="7408" width="65" style="1" customWidth="1"/>
    <col min="7409" max="7638" width="11.42578125" style="1"/>
    <col min="7639" max="7639" width="7.28515625" style="1" bestFit="1" customWidth="1"/>
    <col min="7640" max="7640" width="24.7109375" style="1" customWidth="1"/>
    <col min="7641" max="7656" width="10.7109375" style="1" customWidth="1"/>
    <col min="7657" max="7657" width="14.28515625" style="1" customWidth="1"/>
    <col min="7658" max="7658" width="8.28515625" style="1" customWidth="1"/>
    <col min="7659" max="7661" width="11.42578125" style="1"/>
    <col min="7662" max="7662" width="13.42578125" style="1" customWidth="1"/>
    <col min="7663" max="7663" width="11.42578125" style="1"/>
    <col min="7664" max="7664" width="65" style="1" customWidth="1"/>
    <col min="7665" max="7894" width="11.42578125" style="1"/>
    <col min="7895" max="7895" width="7.28515625" style="1" bestFit="1" customWidth="1"/>
    <col min="7896" max="7896" width="24.7109375" style="1" customWidth="1"/>
    <col min="7897" max="7912" width="10.7109375" style="1" customWidth="1"/>
    <col min="7913" max="7913" width="14.28515625" style="1" customWidth="1"/>
    <col min="7914" max="7914" width="8.28515625" style="1" customWidth="1"/>
    <col min="7915" max="7917" width="11.42578125" style="1"/>
    <col min="7918" max="7918" width="13.42578125" style="1" customWidth="1"/>
    <col min="7919" max="7919" width="11.42578125" style="1"/>
    <col min="7920" max="7920" width="65" style="1" customWidth="1"/>
    <col min="7921" max="8150" width="11.42578125" style="1"/>
    <col min="8151" max="8151" width="7.28515625" style="1" bestFit="1" customWidth="1"/>
    <col min="8152" max="8152" width="24.7109375" style="1" customWidth="1"/>
    <col min="8153" max="8168" width="10.7109375" style="1" customWidth="1"/>
    <col min="8169" max="8169" width="14.28515625" style="1" customWidth="1"/>
    <col min="8170" max="8170" width="8.28515625" style="1" customWidth="1"/>
    <col min="8171" max="8173" width="11.42578125" style="1"/>
    <col min="8174" max="8174" width="13.42578125" style="1" customWidth="1"/>
    <col min="8175" max="8175" width="11.42578125" style="1"/>
    <col min="8176" max="8176" width="65" style="1" customWidth="1"/>
    <col min="8177" max="8406" width="11.42578125" style="1"/>
    <col min="8407" max="8407" width="7.28515625" style="1" bestFit="1" customWidth="1"/>
    <col min="8408" max="8408" width="24.7109375" style="1" customWidth="1"/>
    <col min="8409" max="8424" width="10.7109375" style="1" customWidth="1"/>
    <col min="8425" max="8425" width="14.28515625" style="1" customWidth="1"/>
    <col min="8426" max="8426" width="8.28515625" style="1" customWidth="1"/>
    <col min="8427" max="8429" width="11.42578125" style="1"/>
    <col min="8430" max="8430" width="13.42578125" style="1" customWidth="1"/>
    <col min="8431" max="8431" width="11.42578125" style="1"/>
    <col min="8432" max="8432" width="65" style="1" customWidth="1"/>
    <col min="8433" max="8662" width="11.42578125" style="1"/>
    <col min="8663" max="8663" width="7.28515625" style="1" bestFit="1" customWidth="1"/>
    <col min="8664" max="8664" width="24.7109375" style="1" customWidth="1"/>
    <col min="8665" max="8680" width="10.7109375" style="1" customWidth="1"/>
    <col min="8681" max="8681" width="14.28515625" style="1" customWidth="1"/>
    <col min="8682" max="8682" width="8.28515625" style="1" customWidth="1"/>
    <col min="8683" max="8685" width="11.42578125" style="1"/>
    <col min="8686" max="8686" width="13.42578125" style="1" customWidth="1"/>
    <col min="8687" max="8687" width="11.42578125" style="1"/>
    <col min="8688" max="8688" width="65" style="1" customWidth="1"/>
    <col min="8689" max="8918" width="11.42578125" style="1"/>
    <col min="8919" max="8919" width="7.28515625" style="1" bestFit="1" customWidth="1"/>
    <col min="8920" max="8920" width="24.7109375" style="1" customWidth="1"/>
    <col min="8921" max="8936" width="10.7109375" style="1" customWidth="1"/>
    <col min="8937" max="8937" width="14.28515625" style="1" customWidth="1"/>
    <col min="8938" max="8938" width="8.28515625" style="1" customWidth="1"/>
    <col min="8939" max="8941" width="11.42578125" style="1"/>
    <col min="8942" max="8942" width="13.42578125" style="1" customWidth="1"/>
    <col min="8943" max="8943" width="11.42578125" style="1"/>
    <col min="8944" max="8944" width="65" style="1" customWidth="1"/>
    <col min="8945" max="9174" width="11.42578125" style="1"/>
    <col min="9175" max="9175" width="7.28515625" style="1" bestFit="1" customWidth="1"/>
    <col min="9176" max="9176" width="24.7109375" style="1" customWidth="1"/>
    <col min="9177" max="9192" width="10.7109375" style="1" customWidth="1"/>
    <col min="9193" max="9193" width="14.28515625" style="1" customWidth="1"/>
    <col min="9194" max="9194" width="8.28515625" style="1" customWidth="1"/>
    <col min="9195" max="9197" width="11.42578125" style="1"/>
    <col min="9198" max="9198" width="13.42578125" style="1" customWidth="1"/>
    <col min="9199" max="9199" width="11.42578125" style="1"/>
    <col min="9200" max="9200" width="65" style="1" customWidth="1"/>
    <col min="9201" max="9430" width="11.42578125" style="1"/>
    <col min="9431" max="9431" width="7.28515625" style="1" bestFit="1" customWidth="1"/>
    <col min="9432" max="9432" width="24.7109375" style="1" customWidth="1"/>
    <col min="9433" max="9448" width="10.7109375" style="1" customWidth="1"/>
    <col min="9449" max="9449" width="14.28515625" style="1" customWidth="1"/>
    <col min="9450" max="9450" width="8.28515625" style="1" customWidth="1"/>
    <col min="9451" max="9453" width="11.42578125" style="1"/>
    <col min="9454" max="9454" width="13.42578125" style="1" customWidth="1"/>
    <col min="9455" max="9455" width="11.42578125" style="1"/>
    <col min="9456" max="9456" width="65" style="1" customWidth="1"/>
    <col min="9457" max="9686" width="11.42578125" style="1"/>
    <col min="9687" max="9687" width="7.28515625" style="1" bestFit="1" customWidth="1"/>
    <col min="9688" max="9688" width="24.7109375" style="1" customWidth="1"/>
    <col min="9689" max="9704" width="10.7109375" style="1" customWidth="1"/>
    <col min="9705" max="9705" width="14.28515625" style="1" customWidth="1"/>
    <col min="9706" max="9706" width="8.28515625" style="1" customWidth="1"/>
    <col min="9707" max="9709" width="11.42578125" style="1"/>
    <col min="9710" max="9710" width="13.42578125" style="1" customWidth="1"/>
    <col min="9711" max="9711" width="11.42578125" style="1"/>
    <col min="9712" max="9712" width="65" style="1" customWidth="1"/>
    <col min="9713" max="9942" width="11.42578125" style="1"/>
    <col min="9943" max="9943" width="7.28515625" style="1" bestFit="1" customWidth="1"/>
    <col min="9944" max="9944" width="24.7109375" style="1" customWidth="1"/>
    <col min="9945" max="9960" width="10.7109375" style="1" customWidth="1"/>
    <col min="9961" max="9961" width="14.28515625" style="1" customWidth="1"/>
    <col min="9962" max="9962" width="8.28515625" style="1" customWidth="1"/>
    <col min="9963" max="9965" width="11.42578125" style="1"/>
    <col min="9966" max="9966" width="13.42578125" style="1" customWidth="1"/>
    <col min="9967" max="9967" width="11.42578125" style="1"/>
    <col min="9968" max="9968" width="65" style="1" customWidth="1"/>
    <col min="9969" max="10198" width="11.42578125" style="1"/>
    <col min="10199" max="10199" width="7.28515625" style="1" bestFit="1" customWidth="1"/>
    <col min="10200" max="10200" width="24.7109375" style="1" customWidth="1"/>
    <col min="10201" max="10216" width="10.7109375" style="1" customWidth="1"/>
    <col min="10217" max="10217" width="14.28515625" style="1" customWidth="1"/>
    <col min="10218" max="10218" width="8.28515625" style="1" customWidth="1"/>
    <col min="10219" max="10221" width="11.42578125" style="1"/>
    <col min="10222" max="10222" width="13.42578125" style="1" customWidth="1"/>
    <col min="10223" max="10223" width="11.42578125" style="1"/>
    <col min="10224" max="10224" width="65" style="1" customWidth="1"/>
    <col min="10225" max="10454" width="11.42578125" style="1"/>
    <col min="10455" max="10455" width="7.28515625" style="1" bestFit="1" customWidth="1"/>
    <col min="10456" max="10456" width="24.7109375" style="1" customWidth="1"/>
    <col min="10457" max="10472" width="10.7109375" style="1" customWidth="1"/>
    <col min="10473" max="10473" width="14.28515625" style="1" customWidth="1"/>
    <col min="10474" max="10474" width="8.28515625" style="1" customWidth="1"/>
    <col min="10475" max="10477" width="11.42578125" style="1"/>
    <col min="10478" max="10478" width="13.42578125" style="1" customWidth="1"/>
    <col min="10479" max="10479" width="11.42578125" style="1"/>
    <col min="10480" max="10480" width="65" style="1" customWidth="1"/>
    <col min="10481" max="10710" width="11.42578125" style="1"/>
    <col min="10711" max="10711" width="7.28515625" style="1" bestFit="1" customWidth="1"/>
    <col min="10712" max="10712" width="24.7109375" style="1" customWidth="1"/>
    <col min="10713" max="10728" width="10.7109375" style="1" customWidth="1"/>
    <col min="10729" max="10729" width="14.28515625" style="1" customWidth="1"/>
    <col min="10730" max="10730" width="8.28515625" style="1" customWidth="1"/>
    <col min="10731" max="10733" width="11.42578125" style="1"/>
    <col min="10734" max="10734" width="13.42578125" style="1" customWidth="1"/>
    <col min="10735" max="10735" width="11.42578125" style="1"/>
    <col min="10736" max="10736" width="65" style="1" customWidth="1"/>
    <col min="10737" max="10966" width="11.42578125" style="1"/>
    <col min="10967" max="10967" width="7.28515625" style="1" bestFit="1" customWidth="1"/>
    <col min="10968" max="10968" width="24.7109375" style="1" customWidth="1"/>
    <col min="10969" max="10984" width="10.7109375" style="1" customWidth="1"/>
    <col min="10985" max="10985" width="14.28515625" style="1" customWidth="1"/>
    <col min="10986" max="10986" width="8.28515625" style="1" customWidth="1"/>
    <col min="10987" max="10989" width="11.42578125" style="1"/>
    <col min="10990" max="10990" width="13.42578125" style="1" customWidth="1"/>
    <col min="10991" max="10991" width="11.42578125" style="1"/>
    <col min="10992" max="10992" width="65" style="1" customWidth="1"/>
    <col min="10993" max="11222" width="11.42578125" style="1"/>
    <col min="11223" max="11223" width="7.28515625" style="1" bestFit="1" customWidth="1"/>
    <col min="11224" max="11224" width="24.7109375" style="1" customWidth="1"/>
    <col min="11225" max="11240" width="10.7109375" style="1" customWidth="1"/>
    <col min="11241" max="11241" width="14.28515625" style="1" customWidth="1"/>
    <col min="11242" max="11242" width="8.28515625" style="1" customWidth="1"/>
    <col min="11243" max="11245" width="11.42578125" style="1"/>
    <col min="11246" max="11246" width="13.42578125" style="1" customWidth="1"/>
    <col min="11247" max="11247" width="11.42578125" style="1"/>
    <col min="11248" max="11248" width="65" style="1" customWidth="1"/>
    <col min="11249" max="11478" width="11.42578125" style="1"/>
    <col min="11479" max="11479" width="7.28515625" style="1" bestFit="1" customWidth="1"/>
    <col min="11480" max="11480" width="24.7109375" style="1" customWidth="1"/>
    <col min="11481" max="11496" width="10.7109375" style="1" customWidth="1"/>
    <col min="11497" max="11497" width="14.28515625" style="1" customWidth="1"/>
    <col min="11498" max="11498" width="8.28515625" style="1" customWidth="1"/>
    <col min="11499" max="11501" width="11.42578125" style="1"/>
    <col min="11502" max="11502" width="13.42578125" style="1" customWidth="1"/>
    <col min="11503" max="11503" width="11.42578125" style="1"/>
    <col min="11504" max="11504" width="65" style="1" customWidth="1"/>
    <col min="11505" max="11734" width="11.42578125" style="1"/>
    <col min="11735" max="11735" width="7.28515625" style="1" bestFit="1" customWidth="1"/>
    <col min="11736" max="11736" width="24.7109375" style="1" customWidth="1"/>
    <col min="11737" max="11752" width="10.7109375" style="1" customWidth="1"/>
    <col min="11753" max="11753" width="14.28515625" style="1" customWidth="1"/>
    <col min="11754" max="11754" width="8.28515625" style="1" customWidth="1"/>
    <col min="11755" max="11757" width="11.42578125" style="1"/>
    <col min="11758" max="11758" width="13.42578125" style="1" customWidth="1"/>
    <col min="11759" max="11759" width="11.42578125" style="1"/>
    <col min="11760" max="11760" width="65" style="1" customWidth="1"/>
    <col min="11761" max="11990" width="11.42578125" style="1"/>
    <col min="11991" max="11991" width="7.28515625" style="1" bestFit="1" customWidth="1"/>
    <col min="11992" max="11992" width="24.7109375" style="1" customWidth="1"/>
    <col min="11993" max="12008" width="10.7109375" style="1" customWidth="1"/>
    <col min="12009" max="12009" width="14.28515625" style="1" customWidth="1"/>
    <col min="12010" max="12010" width="8.28515625" style="1" customWidth="1"/>
    <col min="12011" max="12013" width="11.42578125" style="1"/>
    <col min="12014" max="12014" width="13.42578125" style="1" customWidth="1"/>
    <col min="12015" max="12015" width="11.42578125" style="1"/>
    <col min="12016" max="12016" width="65" style="1" customWidth="1"/>
    <col min="12017" max="12246" width="11.42578125" style="1"/>
    <col min="12247" max="12247" width="7.28515625" style="1" bestFit="1" customWidth="1"/>
    <col min="12248" max="12248" width="24.7109375" style="1" customWidth="1"/>
    <col min="12249" max="12264" width="10.7109375" style="1" customWidth="1"/>
    <col min="12265" max="12265" width="14.28515625" style="1" customWidth="1"/>
    <col min="12266" max="12266" width="8.28515625" style="1" customWidth="1"/>
    <col min="12267" max="12269" width="11.42578125" style="1"/>
    <col min="12270" max="12270" width="13.42578125" style="1" customWidth="1"/>
    <col min="12271" max="12271" width="11.42578125" style="1"/>
    <col min="12272" max="12272" width="65" style="1" customWidth="1"/>
    <col min="12273" max="12502" width="11.42578125" style="1"/>
    <col min="12503" max="12503" width="7.28515625" style="1" bestFit="1" customWidth="1"/>
    <col min="12504" max="12504" width="24.7109375" style="1" customWidth="1"/>
    <col min="12505" max="12520" width="10.7109375" style="1" customWidth="1"/>
    <col min="12521" max="12521" width="14.28515625" style="1" customWidth="1"/>
    <col min="12522" max="12522" width="8.28515625" style="1" customWidth="1"/>
    <col min="12523" max="12525" width="11.42578125" style="1"/>
    <col min="12526" max="12526" width="13.42578125" style="1" customWidth="1"/>
    <col min="12527" max="12527" width="11.42578125" style="1"/>
    <col min="12528" max="12528" width="65" style="1" customWidth="1"/>
    <col min="12529" max="12758" width="11.42578125" style="1"/>
    <col min="12759" max="12759" width="7.28515625" style="1" bestFit="1" customWidth="1"/>
    <col min="12760" max="12760" width="24.7109375" style="1" customWidth="1"/>
    <col min="12761" max="12776" width="10.7109375" style="1" customWidth="1"/>
    <col min="12777" max="12777" width="14.28515625" style="1" customWidth="1"/>
    <col min="12778" max="12778" width="8.28515625" style="1" customWidth="1"/>
    <col min="12779" max="12781" width="11.42578125" style="1"/>
    <col min="12782" max="12782" width="13.42578125" style="1" customWidth="1"/>
    <col min="12783" max="12783" width="11.42578125" style="1"/>
    <col min="12784" max="12784" width="65" style="1" customWidth="1"/>
    <col min="12785" max="13014" width="11.42578125" style="1"/>
    <col min="13015" max="13015" width="7.28515625" style="1" bestFit="1" customWidth="1"/>
    <col min="13016" max="13016" width="24.7109375" style="1" customWidth="1"/>
    <col min="13017" max="13032" width="10.7109375" style="1" customWidth="1"/>
    <col min="13033" max="13033" width="14.28515625" style="1" customWidth="1"/>
    <col min="13034" max="13034" width="8.28515625" style="1" customWidth="1"/>
    <col min="13035" max="13037" width="11.42578125" style="1"/>
    <col min="13038" max="13038" width="13.42578125" style="1" customWidth="1"/>
    <col min="13039" max="13039" width="11.42578125" style="1"/>
    <col min="13040" max="13040" width="65" style="1" customWidth="1"/>
    <col min="13041" max="13270" width="11.42578125" style="1"/>
    <col min="13271" max="13271" width="7.28515625" style="1" bestFit="1" customWidth="1"/>
    <col min="13272" max="13272" width="24.7109375" style="1" customWidth="1"/>
    <col min="13273" max="13288" width="10.7109375" style="1" customWidth="1"/>
    <col min="13289" max="13289" width="14.28515625" style="1" customWidth="1"/>
    <col min="13290" max="13290" width="8.28515625" style="1" customWidth="1"/>
    <col min="13291" max="13293" width="11.42578125" style="1"/>
    <col min="13294" max="13294" width="13.42578125" style="1" customWidth="1"/>
    <col min="13295" max="13295" width="11.42578125" style="1"/>
    <col min="13296" max="13296" width="65" style="1" customWidth="1"/>
    <col min="13297" max="13526" width="11.42578125" style="1"/>
    <col min="13527" max="13527" width="7.28515625" style="1" bestFit="1" customWidth="1"/>
    <col min="13528" max="13528" width="24.7109375" style="1" customWidth="1"/>
    <col min="13529" max="13544" width="10.7109375" style="1" customWidth="1"/>
    <col min="13545" max="13545" width="14.28515625" style="1" customWidth="1"/>
    <col min="13546" max="13546" width="8.28515625" style="1" customWidth="1"/>
    <col min="13547" max="13549" width="11.42578125" style="1"/>
    <col min="13550" max="13550" width="13.42578125" style="1" customWidth="1"/>
    <col min="13551" max="13551" width="11.42578125" style="1"/>
    <col min="13552" max="13552" width="65" style="1" customWidth="1"/>
    <col min="13553" max="13782" width="11.42578125" style="1"/>
    <col min="13783" max="13783" width="7.28515625" style="1" bestFit="1" customWidth="1"/>
    <col min="13784" max="13784" width="24.7109375" style="1" customWidth="1"/>
    <col min="13785" max="13800" width="10.7109375" style="1" customWidth="1"/>
    <col min="13801" max="13801" width="14.28515625" style="1" customWidth="1"/>
    <col min="13802" max="13802" width="8.28515625" style="1" customWidth="1"/>
    <col min="13803" max="13805" width="11.42578125" style="1"/>
    <col min="13806" max="13806" width="13.42578125" style="1" customWidth="1"/>
    <col min="13807" max="13807" width="11.42578125" style="1"/>
    <col min="13808" max="13808" width="65" style="1" customWidth="1"/>
    <col min="13809" max="14038" width="11.42578125" style="1"/>
    <col min="14039" max="14039" width="7.28515625" style="1" bestFit="1" customWidth="1"/>
    <col min="14040" max="14040" width="24.7109375" style="1" customWidth="1"/>
    <col min="14041" max="14056" width="10.7109375" style="1" customWidth="1"/>
    <col min="14057" max="14057" width="14.28515625" style="1" customWidth="1"/>
    <col min="14058" max="14058" width="8.28515625" style="1" customWidth="1"/>
    <col min="14059" max="14061" width="11.42578125" style="1"/>
    <col min="14062" max="14062" width="13.42578125" style="1" customWidth="1"/>
    <col min="14063" max="14063" width="11.42578125" style="1"/>
    <col min="14064" max="14064" width="65" style="1" customWidth="1"/>
    <col min="14065" max="14294" width="11.42578125" style="1"/>
    <col min="14295" max="14295" width="7.28515625" style="1" bestFit="1" customWidth="1"/>
    <col min="14296" max="14296" width="24.7109375" style="1" customWidth="1"/>
    <col min="14297" max="14312" width="10.7109375" style="1" customWidth="1"/>
    <col min="14313" max="14313" width="14.28515625" style="1" customWidth="1"/>
    <col min="14314" max="14314" width="8.28515625" style="1" customWidth="1"/>
    <col min="14315" max="14317" width="11.42578125" style="1"/>
    <col min="14318" max="14318" width="13.42578125" style="1" customWidth="1"/>
    <col min="14319" max="14319" width="11.42578125" style="1"/>
    <col min="14320" max="14320" width="65" style="1" customWidth="1"/>
    <col min="14321" max="14550" width="11.42578125" style="1"/>
    <col min="14551" max="14551" width="7.28515625" style="1" bestFit="1" customWidth="1"/>
    <col min="14552" max="14552" width="24.7109375" style="1" customWidth="1"/>
    <col min="14553" max="14568" width="10.7109375" style="1" customWidth="1"/>
    <col min="14569" max="14569" width="14.28515625" style="1" customWidth="1"/>
    <col min="14570" max="14570" width="8.28515625" style="1" customWidth="1"/>
    <col min="14571" max="14573" width="11.42578125" style="1"/>
    <col min="14574" max="14574" width="13.42578125" style="1" customWidth="1"/>
    <col min="14575" max="14575" width="11.42578125" style="1"/>
    <col min="14576" max="14576" width="65" style="1" customWidth="1"/>
    <col min="14577" max="14806" width="11.42578125" style="1"/>
    <col min="14807" max="14807" width="7.28515625" style="1" bestFit="1" customWidth="1"/>
    <col min="14808" max="14808" width="24.7109375" style="1" customWidth="1"/>
    <col min="14809" max="14824" width="10.7109375" style="1" customWidth="1"/>
    <col min="14825" max="14825" width="14.28515625" style="1" customWidth="1"/>
    <col min="14826" max="14826" width="8.28515625" style="1" customWidth="1"/>
    <col min="14827" max="14829" width="11.42578125" style="1"/>
    <col min="14830" max="14830" width="13.42578125" style="1" customWidth="1"/>
    <col min="14831" max="14831" width="11.42578125" style="1"/>
    <col min="14832" max="14832" width="65" style="1" customWidth="1"/>
    <col min="14833" max="15062" width="11.42578125" style="1"/>
    <col min="15063" max="15063" width="7.28515625" style="1" bestFit="1" customWidth="1"/>
    <col min="15064" max="15064" width="24.7109375" style="1" customWidth="1"/>
    <col min="15065" max="15080" width="10.7109375" style="1" customWidth="1"/>
    <col min="15081" max="15081" width="14.28515625" style="1" customWidth="1"/>
    <col min="15082" max="15082" width="8.28515625" style="1" customWidth="1"/>
    <col min="15083" max="15085" width="11.42578125" style="1"/>
    <col min="15086" max="15086" width="13.42578125" style="1" customWidth="1"/>
    <col min="15087" max="15087" width="11.42578125" style="1"/>
    <col min="15088" max="15088" width="65" style="1" customWidth="1"/>
    <col min="15089" max="15318" width="11.42578125" style="1"/>
    <col min="15319" max="15319" width="7.28515625" style="1" bestFit="1" customWidth="1"/>
    <col min="15320" max="15320" width="24.7109375" style="1" customWidth="1"/>
    <col min="15321" max="15336" width="10.7109375" style="1" customWidth="1"/>
    <col min="15337" max="15337" width="14.28515625" style="1" customWidth="1"/>
    <col min="15338" max="15338" width="8.28515625" style="1" customWidth="1"/>
    <col min="15339" max="15341" width="11.42578125" style="1"/>
    <col min="15342" max="15342" width="13.42578125" style="1" customWidth="1"/>
    <col min="15343" max="15343" width="11.42578125" style="1"/>
    <col min="15344" max="15344" width="65" style="1" customWidth="1"/>
    <col min="15345" max="15574" width="11.42578125" style="1"/>
    <col min="15575" max="15575" width="7.28515625" style="1" bestFit="1" customWidth="1"/>
    <col min="15576" max="15576" width="24.7109375" style="1" customWidth="1"/>
    <col min="15577" max="15592" width="10.7109375" style="1" customWidth="1"/>
    <col min="15593" max="15593" width="14.28515625" style="1" customWidth="1"/>
    <col min="15594" max="15594" width="8.28515625" style="1" customWidth="1"/>
    <col min="15595" max="15597" width="11.42578125" style="1"/>
    <col min="15598" max="15598" width="13.42578125" style="1" customWidth="1"/>
    <col min="15599" max="15599" width="11.42578125" style="1"/>
    <col min="15600" max="15600" width="65" style="1" customWidth="1"/>
    <col min="15601" max="15830" width="11.42578125" style="1"/>
    <col min="15831" max="15831" width="7.28515625" style="1" bestFit="1" customWidth="1"/>
    <col min="15832" max="15832" width="24.7109375" style="1" customWidth="1"/>
    <col min="15833" max="15848" width="10.7109375" style="1" customWidth="1"/>
    <col min="15849" max="15849" width="14.28515625" style="1" customWidth="1"/>
    <col min="15850" max="15850" width="8.28515625" style="1" customWidth="1"/>
    <col min="15851" max="15853" width="11.42578125" style="1"/>
    <col min="15854" max="15854" width="13.42578125" style="1" customWidth="1"/>
    <col min="15855" max="15855" width="11.42578125" style="1"/>
    <col min="15856" max="15856" width="65" style="1" customWidth="1"/>
    <col min="15857" max="16086" width="11.42578125" style="1"/>
    <col min="16087" max="16087" width="7.28515625" style="1" bestFit="1" customWidth="1"/>
    <col min="16088" max="16088" width="24.7109375" style="1" customWidth="1"/>
    <col min="16089" max="16104" width="10.7109375" style="1" customWidth="1"/>
    <col min="16105" max="16105" width="14.28515625" style="1" customWidth="1"/>
    <col min="16106" max="16106" width="8.28515625" style="1" customWidth="1"/>
    <col min="16107" max="16109" width="11.42578125" style="1"/>
    <col min="16110" max="16110" width="13.42578125" style="1" customWidth="1"/>
    <col min="16111" max="16111" width="11.42578125" style="1"/>
    <col min="16112" max="16112" width="65" style="1" customWidth="1"/>
    <col min="16113" max="16384" width="11.42578125" style="1"/>
  </cols>
  <sheetData>
    <row r="4" spans="1:19" ht="27.75" thickBot="1" x14ac:dyDescent="0.55000000000000004">
      <c r="B4" s="12"/>
      <c r="C4" s="12"/>
      <c r="D4" s="12"/>
      <c r="E4" s="12"/>
      <c r="F4" s="12"/>
      <c r="R4" s="12"/>
      <c r="S4" s="12"/>
    </row>
    <row r="5" spans="1:19" s="2" customFormat="1" ht="76.5" customHeight="1" thickBot="1" x14ac:dyDescent="0.25">
      <c r="B5" s="13">
        <v>2026</v>
      </c>
      <c r="C5" s="46" t="s">
        <v>41</v>
      </c>
      <c r="D5" s="47"/>
      <c r="E5" s="47"/>
      <c r="F5" s="48"/>
      <c r="G5" s="11" t="s">
        <v>40</v>
      </c>
      <c r="H5" s="49" t="s">
        <v>39</v>
      </c>
      <c r="I5" s="50"/>
      <c r="J5" s="51"/>
      <c r="K5" s="52" t="s">
        <v>38</v>
      </c>
      <c r="L5" s="53"/>
      <c r="M5" s="53"/>
      <c r="N5" s="53"/>
      <c r="O5" s="52" t="s">
        <v>37</v>
      </c>
      <c r="P5" s="54"/>
      <c r="Q5" s="55"/>
      <c r="R5" s="15"/>
    </row>
    <row r="6" spans="1:19" s="2" customFormat="1" ht="123.75" customHeight="1" thickBot="1" x14ac:dyDescent="0.25">
      <c r="B6" s="9" t="s">
        <v>42</v>
      </c>
      <c r="C6" s="9" t="s">
        <v>46</v>
      </c>
      <c r="D6" s="9" t="s">
        <v>47</v>
      </c>
      <c r="E6" s="9" t="s">
        <v>48</v>
      </c>
      <c r="F6" s="9" t="s">
        <v>49</v>
      </c>
      <c r="G6" s="9" t="s">
        <v>43</v>
      </c>
      <c r="H6" s="9" t="s">
        <v>50</v>
      </c>
      <c r="I6" s="9" t="s">
        <v>51</v>
      </c>
      <c r="J6" s="9" t="s">
        <v>52</v>
      </c>
      <c r="K6" s="9" t="s">
        <v>53</v>
      </c>
      <c r="L6" s="9" t="s">
        <v>54</v>
      </c>
      <c r="M6" s="9" t="s">
        <v>55</v>
      </c>
      <c r="N6" s="9" t="s">
        <v>56</v>
      </c>
      <c r="O6" s="9" t="s">
        <v>57</v>
      </c>
      <c r="P6" s="9" t="s">
        <v>58</v>
      </c>
      <c r="Q6" s="9" t="s">
        <v>59</v>
      </c>
      <c r="R6" s="9" t="s">
        <v>60</v>
      </c>
      <c r="S6" s="10"/>
    </row>
    <row r="7" spans="1:19" s="5" customFormat="1" ht="18" x14ac:dyDescent="0.2">
      <c r="A7" s="5">
        <v>1</v>
      </c>
      <c r="B7" s="43" t="s">
        <v>0</v>
      </c>
      <c r="C7" s="21"/>
      <c r="D7" s="21"/>
      <c r="E7" s="21"/>
      <c r="F7" s="21"/>
      <c r="G7" s="22">
        <v>2</v>
      </c>
      <c r="H7" s="21"/>
      <c r="I7" s="22">
        <v>1</v>
      </c>
      <c r="J7" s="22"/>
      <c r="K7" s="22">
        <v>1</v>
      </c>
      <c r="L7" s="22">
        <v>1</v>
      </c>
      <c r="M7" s="22"/>
      <c r="N7" s="22">
        <v>1</v>
      </c>
      <c r="O7" s="22"/>
      <c r="P7" s="22"/>
      <c r="Q7" s="22"/>
      <c r="R7" s="28">
        <f t="shared" ref="R7:R76" si="0">SUM(C7:Q7)</f>
        <v>6</v>
      </c>
      <c r="S7" s="6"/>
    </row>
    <row r="8" spans="1:19" s="5" customFormat="1" ht="18" x14ac:dyDescent="0.2">
      <c r="B8" s="41"/>
      <c r="C8" s="23"/>
      <c r="D8" s="23"/>
      <c r="E8" s="23"/>
      <c r="F8" s="23"/>
      <c r="G8" s="24">
        <v>2137.61</v>
      </c>
      <c r="H8" s="23"/>
      <c r="I8" s="25">
        <v>256</v>
      </c>
      <c r="J8" s="24"/>
      <c r="K8" s="24">
        <v>630</v>
      </c>
      <c r="L8" s="24">
        <v>8944.4500000000007</v>
      </c>
      <c r="M8" s="24"/>
      <c r="N8" s="24">
        <v>2160.67</v>
      </c>
      <c r="O8" s="24"/>
      <c r="P8" s="24"/>
      <c r="Q8" s="24"/>
      <c r="R8" s="29">
        <f t="shared" si="0"/>
        <v>14128.730000000001</v>
      </c>
      <c r="S8" s="6"/>
    </row>
    <row r="9" spans="1:19" s="5" customFormat="1" ht="24.95" customHeight="1" x14ac:dyDescent="0.2">
      <c r="A9" s="5">
        <v>2</v>
      </c>
      <c r="B9" s="40" t="s">
        <v>1</v>
      </c>
      <c r="C9" s="7"/>
      <c r="D9" s="7"/>
      <c r="E9" s="7"/>
      <c r="F9" s="7"/>
      <c r="G9" s="7">
        <v>1</v>
      </c>
      <c r="H9" s="7"/>
      <c r="I9" s="7"/>
      <c r="J9" s="7"/>
      <c r="K9" s="7"/>
      <c r="L9" s="7"/>
      <c r="M9" s="7"/>
      <c r="N9" s="7"/>
      <c r="O9" s="7"/>
      <c r="P9" s="7"/>
      <c r="Q9" s="7"/>
      <c r="R9" s="30">
        <f t="shared" si="0"/>
        <v>1</v>
      </c>
      <c r="S9" s="6"/>
    </row>
    <row r="10" spans="1:19" s="5" customFormat="1" ht="24.95" customHeight="1" x14ac:dyDescent="0.2">
      <c r="B10" s="41"/>
      <c r="C10" s="8"/>
      <c r="D10" s="8"/>
      <c r="E10" s="8"/>
      <c r="F10" s="8"/>
      <c r="G10" s="8">
        <v>2468.65</v>
      </c>
      <c r="H10" s="8"/>
      <c r="I10" s="8"/>
      <c r="J10" s="8"/>
      <c r="K10" s="8"/>
      <c r="L10" s="8"/>
      <c r="M10" s="8"/>
      <c r="N10" s="8"/>
      <c r="O10" s="8"/>
      <c r="P10" s="8"/>
      <c r="Q10" s="8"/>
      <c r="R10" s="31">
        <f t="shared" si="0"/>
        <v>2468.65</v>
      </c>
      <c r="S10" s="6"/>
    </row>
    <row r="11" spans="1:19" s="5" customFormat="1" ht="24.95" customHeight="1" x14ac:dyDescent="0.2">
      <c r="A11" s="5">
        <v>3</v>
      </c>
      <c r="B11" s="40" t="s">
        <v>2</v>
      </c>
      <c r="C11" s="24"/>
      <c r="D11" s="24"/>
      <c r="E11" s="24"/>
      <c r="F11" s="24"/>
      <c r="G11" s="24">
        <v>2</v>
      </c>
      <c r="H11" s="24"/>
      <c r="I11" s="24"/>
      <c r="J11" s="24"/>
      <c r="K11" s="24"/>
      <c r="L11" s="24">
        <v>1</v>
      </c>
      <c r="M11" s="24"/>
      <c r="N11" s="24">
        <v>1</v>
      </c>
      <c r="O11" s="24">
        <v>1</v>
      </c>
      <c r="P11" s="24"/>
      <c r="Q11" s="24"/>
      <c r="R11" s="32">
        <f t="shared" si="0"/>
        <v>5</v>
      </c>
      <c r="S11" s="6"/>
    </row>
    <row r="12" spans="1:19" s="5" customFormat="1" ht="24.95" customHeight="1" x14ac:dyDescent="0.2">
      <c r="B12" s="41"/>
      <c r="C12" s="8"/>
      <c r="D12" s="8"/>
      <c r="E12" s="8"/>
      <c r="F12" s="8"/>
      <c r="G12" s="8">
        <v>258.83999999999997</v>
      </c>
      <c r="H12" s="8"/>
      <c r="I12" s="8"/>
      <c r="J12" s="8"/>
      <c r="K12" s="8"/>
      <c r="L12" s="8">
        <v>1898.4</v>
      </c>
      <c r="M12" s="8"/>
      <c r="N12" s="8">
        <v>929.05</v>
      </c>
      <c r="O12" s="8">
        <v>573.72</v>
      </c>
      <c r="P12" s="8"/>
      <c r="Q12" s="8"/>
      <c r="R12" s="31">
        <f t="shared" si="0"/>
        <v>3660.01</v>
      </c>
      <c r="S12" s="6"/>
    </row>
    <row r="13" spans="1:19" s="5" customFormat="1" ht="24.95" customHeight="1" x14ac:dyDescent="0.2">
      <c r="A13" s="5">
        <v>4</v>
      </c>
      <c r="B13" s="40" t="s">
        <v>3</v>
      </c>
      <c r="C13" s="7"/>
      <c r="D13" s="7"/>
      <c r="E13" s="7"/>
      <c r="F13" s="7"/>
      <c r="G13" s="7"/>
      <c r="H13" s="7"/>
      <c r="I13" s="7">
        <v>1</v>
      </c>
      <c r="J13" s="7"/>
      <c r="K13" s="7"/>
      <c r="L13" s="7"/>
      <c r="M13" s="7"/>
      <c r="N13" s="7"/>
      <c r="O13" s="7"/>
      <c r="P13" s="7"/>
      <c r="Q13" s="7"/>
      <c r="R13" s="30">
        <f t="shared" si="0"/>
        <v>1</v>
      </c>
      <c r="S13" s="6"/>
    </row>
    <row r="14" spans="1:19" s="5" customFormat="1" ht="24.95" customHeight="1" x14ac:dyDescent="0.2">
      <c r="B14" s="41"/>
      <c r="C14" s="8"/>
      <c r="D14" s="8"/>
      <c r="E14" s="8"/>
      <c r="F14" s="8"/>
      <c r="G14" s="8"/>
      <c r="H14" s="8"/>
      <c r="I14" s="8">
        <v>121.43</v>
      </c>
      <c r="J14" s="8"/>
      <c r="K14" s="8"/>
      <c r="L14" s="8"/>
      <c r="M14" s="8"/>
      <c r="N14" s="8"/>
      <c r="O14" s="8"/>
      <c r="P14" s="8"/>
      <c r="Q14" s="8"/>
      <c r="R14" s="31">
        <f t="shared" si="0"/>
        <v>121.43</v>
      </c>
      <c r="S14" s="6"/>
    </row>
    <row r="15" spans="1:19" s="5" customFormat="1" ht="24.95" customHeight="1" x14ac:dyDescent="0.2">
      <c r="A15" s="5">
        <v>5</v>
      </c>
      <c r="B15" s="40" t="s">
        <v>4</v>
      </c>
      <c r="C15" s="7"/>
      <c r="D15" s="7">
        <v>2</v>
      </c>
      <c r="E15" s="7"/>
      <c r="F15" s="7"/>
      <c r="G15" s="7">
        <v>2</v>
      </c>
      <c r="H15" s="7"/>
      <c r="I15" s="7"/>
      <c r="J15" s="7"/>
      <c r="K15" s="7"/>
      <c r="L15" s="7">
        <v>1</v>
      </c>
      <c r="M15" s="7">
        <v>1</v>
      </c>
      <c r="N15" s="7"/>
      <c r="O15" s="7"/>
      <c r="P15" s="7"/>
      <c r="Q15" s="7">
        <v>1</v>
      </c>
      <c r="R15" s="30">
        <f t="shared" si="0"/>
        <v>7</v>
      </c>
      <c r="S15" s="6"/>
    </row>
    <row r="16" spans="1:19" s="5" customFormat="1" ht="24.95" customHeight="1" x14ac:dyDescent="0.2">
      <c r="B16" s="41"/>
      <c r="C16" s="8"/>
      <c r="D16" s="8">
        <v>4087.54</v>
      </c>
      <c r="E16" s="8"/>
      <c r="F16" s="8"/>
      <c r="G16" s="8">
        <v>5913.85</v>
      </c>
      <c r="H16" s="8"/>
      <c r="I16" s="8"/>
      <c r="J16" s="8"/>
      <c r="K16" s="8"/>
      <c r="L16" s="8">
        <v>6000</v>
      </c>
      <c r="M16" s="8">
        <v>1926.4</v>
      </c>
      <c r="N16" s="8"/>
      <c r="O16" s="8"/>
      <c r="P16" s="8"/>
      <c r="Q16" s="8">
        <v>1268</v>
      </c>
      <c r="R16" s="31">
        <f t="shared" si="0"/>
        <v>19195.79</v>
      </c>
      <c r="S16" s="6"/>
    </row>
    <row r="17" spans="1:19" s="5" customFormat="1" ht="24.95" customHeight="1" x14ac:dyDescent="0.2">
      <c r="A17" s="5">
        <v>6</v>
      </c>
      <c r="B17" s="40" t="s">
        <v>5</v>
      </c>
      <c r="C17" s="7"/>
      <c r="D17" s="7">
        <v>1</v>
      </c>
      <c r="E17" s="7"/>
      <c r="F17" s="7"/>
      <c r="G17" s="7">
        <v>1</v>
      </c>
      <c r="H17" s="7"/>
      <c r="I17" s="7">
        <v>1</v>
      </c>
      <c r="J17" s="7"/>
      <c r="K17" s="7">
        <v>1</v>
      </c>
      <c r="L17" s="7">
        <v>1</v>
      </c>
      <c r="M17" s="7"/>
      <c r="N17" s="7"/>
      <c r="O17" s="7"/>
      <c r="P17" s="7"/>
      <c r="Q17" s="7"/>
      <c r="R17" s="30">
        <f t="shared" si="0"/>
        <v>5</v>
      </c>
      <c r="S17" s="6"/>
    </row>
    <row r="18" spans="1:19" s="5" customFormat="1" ht="24.95" customHeight="1" x14ac:dyDescent="0.2">
      <c r="B18" s="41"/>
      <c r="C18" s="8"/>
      <c r="D18" s="8">
        <v>1034.5</v>
      </c>
      <c r="E18" s="8"/>
      <c r="F18" s="8"/>
      <c r="G18" s="8">
        <v>341.51</v>
      </c>
      <c r="H18" s="8"/>
      <c r="I18" s="8">
        <v>258.66000000000003</v>
      </c>
      <c r="J18" s="8"/>
      <c r="K18" s="8">
        <v>336.36</v>
      </c>
      <c r="L18" s="8">
        <v>859.99</v>
      </c>
      <c r="M18" s="8"/>
      <c r="N18" s="8"/>
      <c r="O18" s="8"/>
      <c r="P18" s="8"/>
      <c r="Q18" s="8"/>
      <c r="R18" s="31">
        <f t="shared" si="0"/>
        <v>2831.0200000000004</v>
      </c>
      <c r="S18" s="6"/>
    </row>
    <row r="19" spans="1:19" s="5" customFormat="1" ht="24.95" customHeight="1" x14ac:dyDescent="0.2">
      <c r="A19" s="5">
        <v>7</v>
      </c>
      <c r="B19" s="40" t="s">
        <v>6</v>
      </c>
      <c r="C19" s="7">
        <v>1</v>
      </c>
      <c r="D19" s="7">
        <v>2</v>
      </c>
      <c r="E19" s="7"/>
      <c r="F19" s="7"/>
      <c r="G19" s="7">
        <v>5</v>
      </c>
      <c r="H19" s="7">
        <v>1</v>
      </c>
      <c r="I19" s="7"/>
      <c r="J19" s="7"/>
      <c r="K19" s="7"/>
      <c r="L19" s="7"/>
      <c r="M19" s="7">
        <v>1</v>
      </c>
      <c r="N19" s="7"/>
      <c r="O19" s="7"/>
      <c r="P19" s="7"/>
      <c r="Q19" s="7"/>
      <c r="R19" s="30">
        <f t="shared" si="0"/>
        <v>10</v>
      </c>
      <c r="S19" s="6"/>
    </row>
    <row r="20" spans="1:19" s="5" customFormat="1" ht="24.95" customHeight="1" x14ac:dyDescent="0.2">
      <c r="B20" s="41"/>
      <c r="C20" s="8">
        <v>42004.9</v>
      </c>
      <c r="D20" s="8">
        <f>838+1087</f>
        <v>1925</v>
      </c>
      <c r="E20" s="8"/>
      <c r="F20" s="8"/>
      <c r="G20" s="8">
        <v>1179.6400000000001</v>
      </c>
      <c r="H20" s="8">
        <v>880</v>
      </c>
      <c r="I20" s="8"/>
      <c r="J20" s="8"/>
      <c r="K20" s="8"/>
      <c r="L20" s="8"/>
      <c r="M20" s="8">
        <v>592.4</v>
      </c>
      <c r="N20" s="8"/>
      <c r="O20" s="8"/>
      <c r="P20" s="8"/>
      <c r="Q20" s="8"/>
      <c r="R20" s="31">
        <f t="shared" si="0"/>
        <v>46581.94</v>
      </c>
      <c r="S20" s="6"/>
    </row>
    <row r="21" spans="1:19" s="5" customFormat="1" ht="24.95" customHeight="1" x14ac:dyDescent="0.2">
      <c r="A21" s="5">
        <v>8</v>
      </c>
      <c r="B21" s="40" t="s">
        <v>7</v>
      </c>
      <c r="C21" s="7"/>
      <c r="D21" s="7">
        <v>2</v>
      </c>
      <c r="E21" s="7"/>
      <c r="F21" s="7"/>
      <c r="G21" s="7">
        <v>4</v>
      </c>
      <c r="H21" s="7"/>
      <c r="I21" s="7"/>
      <c r="J21" s="7"/>
      <c r="K21" s="7"/>
      <c r="L21" s="7">
        <v>3</v>
      </c>
      <c r="M21" s="7"/>
      <c r="N21" s="7">
        <v>2</v>
      </c>
      <c r="O21" s="7"/>
      <c r="P21" s="7"/>
      <c r="Q21" s="7">
        <v>4</v>
      </c>
      <c r="R21" s="30">
        <f t="shared" si="0"/>
        <v>15</v>
      </c>
      <c r="S21" s="6"/>
    </row>
    <row r="22" spans="1:19" s="5" customFormat="1" ht="24.95" customHeight="1" x14ac:dyDescent="0.2">
      <c r="B22" s="41"/>
      <c r="C22" s="8"/>
      <c r="D22" s="8">
        <f>1181.4+1932.54</f>
        <v>3113.94</v>
      </c>
      <c r="E22" s="8"/>
      <c r="F22" s="8"/>
      <c r="G22" s="8">
        <v>3586.54</v>
      </c>
      <c r="H22" s="8"/>
      <c r="I22" s="8"/>
      <c r="J22" s="8"/>
      <c r="K22" s="8"/>
      <c r="L22" s="8">
        <v>5953.32</v>
      </c>
      <c r="M22" s="8"/>
      <c r="N22" s="8">
        <v>1921.82</v>
      </c>
      <c r="O22" s="8"/>
      <c r="P22" s="8"/>
      <c r="Q22" s="8">
        <f>136.39+210.12+367+1293.24</f>
        <v>2006.75</v>
      </c>
      <c r="R22" s="31">
        <f t="shared" si="0"/>
        <v>16582.37</v>
      </c>
      <c r="S22" s="6"/>
    </row>
    <row r="23" spans="1:19" s="5" customFormat="1" ht="24.95" customHeight="1" x14ac:dyDescent="0.2">
      <c r="A23" s="5">
        <v>9</v>
      </c>
      <c r="B23" s="44" t="s">
        <v>8</v>
      </c>
      <c r="C23" s="26"/>
      <c r="D23" s="26"/>
      <c r="E23" s="26"/>
      <c r="F23" s="26"/>
      <c r="G23" s="19"/>
      <c r="H23" s="18">
        <v>7</v>
      </c>
      <c r="I23" s="26"/>
      <c r="J23" s="26"/>
      <c r="K23" s="26"/>
      <c r="L23" s="26"/>
      <c r="M23" s="26"/>
      <c r="N23" s="26"/>
      <c r="O23" s="26"/>
      <c r="P23" s="26"/>
      <c r="Q23" s="26"/>
      <c r="R23" s="30">
        <f t="shared" si="0"/>
        <v>7</v>
      </c>
      <c r="S23" s="6"/>
    </row>
    <row r="24" spans="1:19" s="5" customFormat="1" ht="24.95" customHeight="1" x14ac:dyDescent="0.2">
      <c r="B24" s="45"/>
      <c r="C24" s="27"/>
      <c r="D24" s="27"/>
      <c r="E24" s="27"/>
      <c r="F24" s="27"/>
      <c r="G24" s="20"/>
      <c r="H24" s="16">
        <v>27362.32</v>
      </c>
      <c r="I24" s="27"/>
      <c r="J24" s="27"/>
      <c r="K24" s="27"/>
      <c r="L24" s="27"/>
      <c r="M24" s="27"/>
      <c r="N24" s="27"/>
      <c r="O24" s="27"/>
      <c r="P24" s="27"/>
      <c r="Q24" s="27"/>
      <c r="R24" s="31">
        <f t="shared" si="0"/>
        <v>27362.32</v>
      </c>
      <c r="S24" s="6"/>
    </row>
    <row r="25" spans="1:19" s="5" customFormat="1" ht="24.95" customHeight="1" x14ac:dyDescent="0.2">
      <c r="A25" s="5">
        <v>10</v>
      </c>
      <c r="B25" s="40" t="s">
        <v>9</v>
      </c>
      <c r="C25" s="7"/>
      <c r="D25" s="7">
        <v>1</v>
      </c>
      <c r="E25" s="7"/>
      <c r="F25" s="7"/>
      <c r="G25" s="7">
        <v>1</v>
      </c>
      <c r="H25" s="18">
        <v>1</v>
      </c>
      <c r="I25" s="7"/>
      <c r="J25" s="7"/>
      <c r="K25" s="7"/>
      <c r="L25" s="7">
        <v>1</v>
      </c>
      <c r="M25" s="7">
        <v>1</v>
      </c>
      <c r="N25" s="7">
        <v>1</v>
      </c>
      <c r="O25" s="7"/>
      <c r="P25" s="7"/>
      <c r="Q25" s="7">
        <v>6</v>
      </c>
      <c r="R25" s="30">
        <f t="shared" si="0"/>
        <v>12</v>
      </c>
      <c r="S25" s="6"/>
    </row>
    <row r="26" spans="1:19" s="5" customFormat="1" ht="24.95" customHeight="1" x14ac:dyDescent="0.2">
      <c r="B26" s="41"/>
      <c r="C26" s="8"/>
      <c r="D26" s="8">
        <v>759.58</v>
      </c>
      <c r="E26" s="8"/>
      <c r="F26" s="8"/>
      <c r="G26" s="8">
        <v>2000</v>
      </c>
      <c r="H26" s="16">
        <v>1950.88</v>
      </c>
      <c r="I26" s="8"/>
      <c r="J26" s="8"/>
      <c r="K26" s="8"/>
      <c r="L26" s="8">
        <v>5864.5</v>
      </c>
      <c r="M26" s="8">
        <v>4362.59</v>
      </c>
      <c r="N26" s="8">
        <v>1373.05</v>
      </c>
      <c r="O26" s="8"/>
      <c r="P26" s="8"/>
      <c r="Q26" s="8">
        <f>157.41+180.52+213.71+238.65+2083.82+134.35</f>
        <v>3008.46</v>
      </c>
      <c r="R26" s="31">
        <f t="shared" si="0"/>
        <v>19319.059999999998</v>
      </c>
      <c r="S26" s="6"/>
    </row>
    <row r="27" spans="1:19" s="5" customFormat="1" ht="24.95" customHeight="1" x14ac:dyDescent="0.2">
      <c r="A27" s="5">
        <v>11</v>
      </c>
      <c r="B27" s="40" t="s">
        <v>10</v>
      </c>
      <c r="C27" s="7"/>
      <c r="D27" s="7">
        <v>3</v>
      </c>
      <c r="E27" s="7"/>
      <c r="F27" s="7"/>
      <c r="G27" s="7">
        <v>2</v>
      </c>
      <c r="H27" s="18"/>
      <c r="I27" s="7"/>
      <c r="J27" s="7"/>
      <c r="K27" s="7"/>
      <c r="L27" s="7">
        <v>1</v>
      </c>
      <c r="M27" s="7"/>
      <c r="N27" s="7">
        <v>3</v>
      </c>
      <c r="O27" s="7">
        <v>1</v>
      </c>
      <c r="P27" s="7"/>
      <c r="Q27" s="7"/>
      <c r="R27" s="30">
        <f t="shared" si="0"/>
        <v>10</v>
      </c>
      <c r="S27" s="6"/>
    </row>
    <row r="28" spans="1:19" s="5" customFormat="1" ht="24.95" customHeight="1" x14ac:dyDescent="0.2">
      <c r="B28" s="41"/>
      <c r="C28" s="8"/>
      <c r="D28" s="8">
        <f>1044.78+1379.04+886</f>
        <v>3309.8199999999997</v>
      </c>
      <c r="E28" s="8"/>
      <c r="F28" s="8"/>
      <c r="G28" s="8">
        <v>2060.56</v>
      </c>
      <c r="H28" s="16"/>
      <c r="I28" s="8"/>
      <c r="J28" s="8"/>
      <c r="K28" s="8"/>
      <c r="L28" s="8">
        <v>1264.3499999999999</v>
      </c>
      <c r="M28" s="8"/>
      <c r="N28" s="8">
        <v>2753.92</v>
      </c>
      <c r="O28" s="8">
        <v>2390.48</v>
      </c>
      <c r="P28" s="8"/>
      <c r="Q28" s="8"/>
      <c r="R28" s="31">
        <f t="shared" si="0"/>
        <v>11779.13</v>
      </c>
      <c r="S28" s="6"/>
    </row>
    <row r="29" spans="1:19" s="5" customFormat="1" ht="24.95" customHeight="1" x14ac:dyDescent="0.2">
      <c r="A29" s="5">
        <v>12</v>
      </c>
      <c r="B29" s="40" t="s">
        <v>11</v>
      </c>
      <c r="C29" s="7"/>
      <c r="D29" s="7"/>
      <c r="E29" s="7">
        <v>1</v>
      </c>
      <c r="F29" s="7"/>
      <c r="G29" s="7"/>
      <c r="H29" s="18"/>
      <c r="I29" s="7"/>
      <c r="J29" s="7"/>
      <c r="K29" s="7"/>
      <c r="L29" s="7"/>
      <c r="M29" s="7"/>
      <c r="N29" s="7"/>
      <c r="O29" s="7"/>
      <c r="P29" s="7"/>
      <c r="Q29" s="7">
        <v>4</v>
      </c>
      <c r="R29" s="30">
        <f t="shared" si="0"/>
        <v>5</v>
      </c>
      <c r="S29" s="6"/>
    </row>
    <row r="30" spans="1:19" s="5" customFormat="1" ht="24.95" customHeight="1" x14ac:dyDescent="0.2">
      <c r="B30" s="41"/>
      <c r="C30" s="8"/>
      <c r="D30" s="8"/>
      <c r="E30" s="8">
        <v>468.79</v>
      </c>
      <c r="F30" s="8"/>
      <c r="G30" s="8"/>
      <c r="H30" s="16"/>
      <c r="I30" s="8"/>
      <c r="J30" s="8"/>
      <c r="K30" s="8"/>
      <c r="L30" s="8"/>
      <c r="M30" s="8"/>
      <c r="N30" s="8"/>
      <c r="O30" s="8"/>
      <c r="P30" s="8"/>
      <c r="Q30" s="8">
        <f>152.97+184.58+185.76+323.49</f>
        <v>846.8</v>
      </c>
      <c r="R30" s="31">
        <f t="shared" si="0"/>
        <v>1315.59</v>
      </c>
      <c r="S30" s="6"/>
    </row>
    <row r="31" spans="1:19" s="5" customFormat="1" ht="24.75" customHeight="1" x14ac:dyDescent="0.2">
      <c r="A31" s="5">
        <v>13</v>
      </c>
      <c r="B31" s="40" t="s">
        <v>12</v>
      </c>
      <c r="C31" s="7"/>
      <c r="D31" s="7"/>
      <c r="E31" s="7"/>
      <c r="F31" s="7"/>
      <c r="G31" s="7">
        <v>1</v>
      </c>
      <c r="H31" s="18">
        <v>1</v>
      </c>
      <c r="I31" s="7"/>
      <c r="J31" s="7"/>
      <c r="K31" s="7"/>
      <c r="L31" s="7">
        <v>1</v>
      </c>
      <c r="M31" s="7"/>
      <c r="N31" s="7"/>
      <c r="O31" s="7"/>
      <c r="P31" s="7"/>
      <c r="Q31" s="7"/>
      <c r="R31" s="30">
        <f t="shared" si="0"/>
        <v>3</v>
      </c>
      <c r="S31" s="6"/>
    </row>
    <row r="32" spans="1:19" s="5" customFormat="1" ht="24.75" customHeight="1" x14ac:dyDescent="0.2">
      <c r="B32" s="41"/>
      <c r="C32" s="8"/>
      <c r="D32" s="8"/>
      <c r="E32" s="8"/>
      <c r="F32" s="8"/>
      <c r="G32" s="8">
        <v>303.12</v>
      </c>
      <c r="H32" s="8">
        <v>5898.63</v>
      </c>
      <c r="I32" s="8"/>
      <c r="J32" s="8"/>
      <c r="K32" s="8"/>
      <c r="L32" s="8">
        <v>7235</v>
      </c>
      <c r="M32" s="8"/>
      <c r="N32" s="8"/>
      <c r="O32" s="8"/>
      <c r="P32" s="8"/>
      <c r="Q32" s="8"/>
      <c r="R32" s="31">
        <f t="shared" si="0"/>
        <v>13436.75</v>
      </c>
      <c r="S32" s="6"/>
    </row>
    <row r="33" spans="1:19" s="5" customFormat="1" ht="24.95" customHeight="1" x14ac:dyDescent="0.2">
      <c r="A33" s="5">
        <v>14</v>
      </c>
      <c r="B33" s="40" t="s">
        <v>13</v>
      </c>
      <c r="C33" s="7"/>
      <c r="D33" s="7"/>
      <c r="E33" s="7"/>
      <c r="F33" s="7"/>
      <c r="G33" s="7">
        <v>3</v>
      </c>
      <c r="H33" s="18"/>
      <c r="I33" s="7"/>
      <c r="J33" s="7"/>
      <c r="K33" s="7"/>
      <c r="L33" s="7">
        <v>1</v>
      </c>
      <c r="M33" s="7">
        <v>1</v>
      </c>
      <c r="N33" s="7">
        <v>2</v>
      </c>
      <c r="O33" s="7">
        <v>2</v>
      </c>
      <c r="P33" s="7"/>
      <c r="Q33" s="7">
        <v>22</v>
      </c>
      <c r="R33" s="30">
        <f t="shared" si="0"/>
        <v>31</v>
      </c>
      <c r="S33" s="6"/>
    </row>
    <row r="34" spans="1:19" s="5" customFormat="1" ht="24.95" customHeight="1" x14ac:dyDescent="0.2">
      <c r="B34" s="41"/>
      <c r="C34" s="8"/>
      <c r="D34" s="8"/>
      <c r="E34" s="8"/>
      <c r="F34" s="8"/>
      <c r="G34" s="8">
        <v>9445.9</v>
      </c>
      <c r="H34" s="16"/>
      <c r="I34" s="8"/>
      <c r="J34" s="8"/>
      <c r="K34" s="8"/>
      <c r="L34" s="8">
        <v>22961.4</v>
      </c>
      <c r="M34" s="8">
        <v>312</v>
      </c>
      <c r="N34" s="8">
        <f>424+323.23</f>
        <v>747.23</v>
      </c>
      <c r="O34" s="8">
        <f>990.53+393</f>
        <v>1383.53</v>
      </c>
      <c r="P34" s="8"/>
      <c r="Q34" s="8">
        <v>8767.02</v>
      </c>
      <c r="R34" s="31">
        <f t="shared" si="0"/>
        <v>43617.08</v>
      </c>
      <c r="S34" s="6"/>
    </row>
    <row r="35" spans="1:19" s="5" customFormat="1" ht="24.95" customHeight="1" x14ac:dyDescent="0.2">
      <c r="A35" s="5">
        <v>15</v>
      </c>
      <c r="B35" s="40" t="s">
        <v>14</v>
      </c>
      <c r="C35" s="7"/>
      <c r="D35" s="7"/>
      <c r="E35" s="7"/>
      <c r="F35" s="7"/>
      <c r="G35" s="19"/>
      <c r="H35" s="18">
        <v>1</v>
      </c>
      <c r="I35" s="7"/>
      <c r="J35" s="7"/>
      <c r="K35" s="7"/>
      <c r="L35" s="7"/>
      <c r="M35" s="7"/>
      <c r="N35" s="7"/>
      <c r="O35" s="7"/>
      <c r="P35" s="7"/>
      <c r="Q35" s="7"/>
      <c r="R35" s="30">
        <f t="shared" si="0"/>
        <v>1</v>
      </c>
      <c r="S35" s="6"/>
    </row>
    <row r="36" spans="1:19" s="5" customFormat="1" ht="24.95" customHeight="1" x14ac:dyDescent="0.2">
      <c r="B36" s="41"/>
      <c r="C36" s="8"/>
      <c r="D36" s="8"/>
      <c r="E36" s="8"/>
      <c r="F36" s="8"/>
      <c r="G36" s="20"/>
      <c r="H36" s="16">
        <v>6023.13</v>
      </c>
      <c r="I36" s="8"/>
      <c r="J36" s="8"/>
      <c r="K36" s="8"/>
      <c r="L36" s="8"/>
      <c r="M36" s="8"/>
      <c r="N36" s="8"/>
      <c r="O36" s="8"/>
      <c r="P36" s="8"/>
      <c r="Q36" s="8"/>
      <c r="R36" s="31">
        <f t="shared" si="0"/>
        <v>6023.13</v>
      </c>
      <c r="S36" s="6"/>
    </row>
    <row r="37" spans="1:19" s="5" customFormat="1" ht="24.95" customHeight="1" x14ac:dyDescent="0.2">
      <c r="A37" s="5">
        <v>16</v>
      </c>
      <c r="B37" s="40" t="s">
        <v>15</v>
      </c>
      <c r="C37" s="7"/>
      <c r="D37" s="7">
        <v>1</v>
      </c>
      <c r="E37" s="7"/>
      <c r="F37" s="7"/>
      <c r="G37" s="7">
        <v>2</v>
      </c>
      <c r="H37" s="18">
        <v>2</v>
      </c>
      <c r="I37" s="7">
        <v>1</v>
      </c>
      <c r="J37" s="7"/>
      <c r="K37" s="7"/>
      <c r="L37" s="7"/>
      <c r="M37" s="7"/>
      <c r="N37" s="7">
        <v>1</v>
      </c>
      <c r="O37" s="7"/>
      <c r="P37" s="7"/>
      <c r="Q37" s="7">
        <v>2</v>
      </c>
      <c r="R37" s="30">
        <f t="shared" si="0"/>
        <v>9</v>
      </c>
      <c r="S37" s="6"/>
    </row>
    <row r="38" spans="1:19" s="5" customFormat="1" ht="24.95" customHeight="1" x14ac:dyDescent="0.2">
      <c r="B38" s="41"/>
      <c r="C38" s="8"/>
      <c r="D38" s="8">
        <v>480</v>
      </c>
      <c r="E38" s="8"/>
      <c r="F38" s="8"/>
      <c r="G38" s="8">
        <f>242.38+2845.57</f>
        <v>3087.9500000000003</v>
      </c>
      <c r="H38" s="16">
        <v>1441.1</v>
      </c>
      <c r="I38" s="8">
        <v>187</v>
      </c>
      <c r="J38" s="8"/>
      <c r="K38" s="8"/>
      <c r="L38" s="8"/>
      <c r="M38" s="8"/>
      <c r="N38" s="8">
        <v>1158.69</v>
      </c>
      <c r="O38" s="8"/>
      <c r="P38" s="8"/>
      <c r="Q38" s="8">
        <f>170.9+599.34</f>
        <v>770.24</v>
      </c>
      <c r="R38" s="31">
        <f t="shared" si="0"/>
        <v>7124.98</v>
      </c>
      <c r="S38" s="6"/>
    </row>
    <row r="39" spans="1:19" s="5" customFormat="1" ht="24.95" customHeight="1" x14ac:dyDescent="0.2">
      <c r="A39" s="5">
        <v>17</v>
      </c>
      <c r="B39" s="40" t="s">
        <v>16</v>
      </c>
      <c r="C39" s="7"/>
      <c r="D39" s="7">
        <v>2</v>
      </c>
      <c r="E39" s="7"/>
      <c r="F39" s="7">
        <v>1</v>
      </c>
      <c r="G39" s="7">
        <v>3</v>
      </c>
      <c r="H39" s="18"/>
      <c r="I39" s="7"/>
      <c r="J39" s="7"/>
      <c r="K39" s="7"/>
      <c r="L39" s="7"/>
      <c r="M39" s="7"/>
      <c r="N39" s="7">
        <v>1</v>
      </c>
      <c r="O39" s="7"/>
      <c r="P39" s="7"/>
      <c r="Q39" s="7"/>
      <c r="R39" s="30">
        <f t="shared" si="0"/>
        <v>7</v>
      </c>
      <c r="S39" s="6"/>
    </row>
    <row r="40" spans="1:19" s="5" customFormat="1" ht="24.95" customHeight="1" x14ac:dyDescent="0.2">
      <c r="B40" s="41"/>
      <c r="C40" s="8"/>
      <c r="D40" s="8">
        <f>500+623.2</f>
        <v>1123.2</v>
      </c>
      <c r="E40" s="8"/>
      <c r="F40" s="8">
        <v>1459.79</v>
      </c>
      <c r="G40" s="8">
        <v>3104</v>
      </c>
      <c r="H40" s="16"/>
      <c r="I40" s="8"/>
      <c r="J40" s="8"/>
      <c r="K40" s="8"/>
      <c r="L40" s="8"/>
      <c r="M40" s="8"/>
      <c r="N40" s="8">
        <v>2100</v>
      </c>
      <c r="O40" s="8"/>
      <c r="P40" s="8"/>
      <c r="Q40" s="8"/>
      <c r="R40" s="31">
        <f t="shared" si="0"/>
        <v>7786.99</v>
      </c>
      <c r="S40" s="6"/>
    </row>
    <row r="41" spans="1:19" s="5" customFormat="1" ht="24.95" customHeight="1" x14ac:dyDescent="0.2">
      <c r="A41" s="5">
        <v>18</v>
      </c>
      <c r="B41" s="40" t="s">
        <v>17</v>
      </c>
      <c r="C41" s="7"/>
      <c r="D41" s="7"/>
      <c r="E41" s="7"/>
      <c r="F41" s="7"/>
      <c r="G41" s="7"/>
      <c r="H41" s="18"/>
      <c r="I41" s="7"/>
      <c r="J41" s="7"/>
      <c r="K41" s="7"/>
      <c r="L41" s="7"/>
      <c r="M41" s="7"/>
      <c r="N41" s="7"/>
      <c r="O41" s="7"/>
      <c r="P41" s="7"/>
      <c r="Q41" s="7">
        <v>2</v>
      </c>
      <c r="R41" s="30">
        <f t="shared" si="0"/>
        <v>2</v>
      </c>
      <c r="S41" s="6"/>
    </row>
    <row r="42" spans="1:19" s="5" customFormat="1" ht="24.95" customHeight="1" x14ac:dyDescent="0.2">
      <c r="B42" s="41"/>
      <c r="C42" s="8"/>
      <c r="D42" s="8"/>
      <c r="E42" s="8"/>
      <c r="F42" s="8"/>
      <c r="G42" s="8"/>
      <c r="H42" s="16"/>
      <c r="I42" s="8"/>
      <c r="J42" s="8"/>
      <c r="K42" s="8"/>
      <c r="L42" s="8"/>
      <c r="M42" s="8"/>
      <c r="N42" s="8"/>
      <c r="O42" s="8"/>
      <c r="P42" s="8"/>
      <c r="Q42" s="8">
        <f>146.15+171</f>
        <v>317.14999999999998</v>
      </c>
      <c r="R42" s="33">
        <f t="shared" si="0"/>
        <v>317.14999999999998</v>
      </c>
      <c r="S42" s="6"/>
    </row>
    <row r="43" spans="1:19" s="5" customFormat="1" ht="24.95" customHeight="1" x14ac:dyDescent="0.2">
      <c r="A43" s="5">
        <v>19</v>
      </c>
      <c r="B43" s="40" t="s">
        <v>18</v>
      </c>
      <c r="C43" s="7"/>
      <c r="D43" s="7"/>
      <c r="E43" s="7"/>
      <c r="F43" s="7"/>
      <c r="G43" s="7">
        <v>1</v>
      </c>
      <c r="H43" s="18"/>
      <c r="I43" s="7"/>
      <c r="J43" s="7"/>
      <c r="K43" s="7"/>
      <c r="L43" s="7"/>
      <c r="M43" s="7"/>
      <c r="N43" s="7">
        <v>1</v>
      </c>
      <c r="O43" s="7"/>
      <c r="P43" s="7"/>
      <c r="Q43" s="7"/>
      <c r="R43" s="30">
        <f t="shared" si="0"/>
        <v>2</v>
      </c>
      <c r="S43" s="6"/>
    </row>
    <row r="44" spans="1:19" s="5" customFormat="1" ht="24.95" customHeight="1" x14ac:dyDescent="0.2">
      <c r="B44" s="41"/>
      <c r="C44" s="8"/>
      <c r="D44" s="8"/>
      <c r="E44" s="8"/>
      <c r="F44" s="8"/>
      <c r="G44" s="8">
        <v>394</v>
      </c>
      <c r="H44" s="16"/>
      <c r="I44" s="8"/>
      <c r="J44" s="8"/>
      <c r="K44" s="8"/>
      <c r="L44" s="8"/>
      <c r="M44" s="8"/>
      <c r="N44" s="8">
        <v>900</v>
      </c>
      <c r="O44" s="8"/>
      <c r="P44" s="8"/>
      <c r="Q44" s="8"/>
      <c r="R44" s="31">
        <f t="shared" si="0"/>
        <v>1294</v>
      </c>
      <c r="S44" s="6"/>
    </row>
    <row r="45" spans="1:19" s="5" customFormat="1" ht="24.95" customHeight="1" x14ac:dyDescent="0.2">
      <c r="A45" s="5">
        <v>20</v>
      </c>
      <c r="B45" s="40" t="s">
        <v>19</v>
      </c>
      <c r="C45" s="7"/>
      <c r="D45" s="7"/>
      <c r="E45" s="7"/>
      <c r="F45" s="7">
        <v>1</v>
      </c>
      <c r="G45" s="7">
        <v>2</v>
      </c>
      <c r="H45" s="18"/>
      <c r="I45" s="7"/>
      <c r="J45" s="7"/>
      <c r="K45" s="7"/>
      <c r="L45" s="7"/>
      <c r="M45" s="7"/>
      <c r="N45" s="7"/>
      <c r="O45" s="7"/>
      <c r="P45" s="7"/>
      <c r="Q45" s="7">
        <v>1</v>
      </c>
      <c r="R45" s="30">
        <f t="shared" si="0"/>
        <v>4</v>
      </c>
      <c r="S45" s="6"/>
    </row>
    <row r="46" spans="1:19" s="5" customFormat="1" ht="24.95" customHeight="1" x14ac:dyDescent="0.2">
      <c r="B46" s="41"/>
      <c r="C46" s="8"/>
      <c r="D46" s="8"/>
      <c r="E46" s="8"/>
      <c r="F46" s="8">
        <v>882</v>
      </c>
      <c r="G46" s="8">
        <v>2175.5</v>
      </c>
      <c r="H46" s="16"/>
      <c r="I46" s="8"/>
      <c r="J46" s="8"/>
      <c r="K46" s="8"/>
      <c r="L46" s="8"/>
      <c r="M46" s="8"/>
      <c r="N46" s="8"/>
      <c r="O46" s="8"/>
      <c r="P46" s="8"/>
      <c r="Q46" s="8">
        <v>97</v>
      </c>
      <c r="R46" s="31">
        <f t="shared" si="0"/>
        <v>3154.5</v>
      </c>
      <c r="S46" s="6"/>
    </row>
    <row r="47" spans="1:19" s="5" customFormat="1" ht="24.95" customHeight="1" x14ac:dyDescent="0.2">
      <c r="A47" s="5">
        <v>21</v>
      </c>
      <c r="B47" s="40" t="s">
        <v>20</v>
      </c>
      <c r="C47" s="7"/>
      <c r="D47" s="7">
        <v>5</v>
      </c>
      <c r="E47" s="7">
        <v>1</v>
      </c>
      <c r="F47" s="7">
        <v>1</v>
      </c>
      <c r="G47" s="7">
        <v>4</v>
      </c>
      <c r="H47" s="18">
        <v>2</v>
      </c>
      <c r="I47" s="7">
        <v>1</v>
      </c>
      <c r="J47" s="7"/>
      <c r="K47" s="7"/>
      <c r="L47" s="7"/>
      <c r="M47" s="7">
        <v>1</v>
      </c>
      <c r="N47" s="7"/>
      <c r="O47" s="7"/>
      <c r="P47" s="7"/>
      <c r="Q47" s="7">
        <v>2</v>
      </c>
      <c r="R47" s="30">
        <f t="shared" si="0"/>
        <v>17</v>
      </c>
      <c r="S47" s="6"/>
    </row>
    <row r="48" spans="1:19" s="5" customFormat="1" ht="24.95" customHeight="1" x14ac:dyDescent="0.2">
      <c r="B48" s="41"/>
      <c r="C48" s="8"/>
      <c r="D48" s="8">
        <f>741+515.33+744.7+973.07+968.08</f>
        <v>3942.18</v>
      </c>
      <c r="E48" s="8">
        <v>1348.49</v>
      </c>
      <c r="F48" s="8">
        <v>720.36</v>
      </c>
      <c r="G48" s="8">
        <f>159.01+267.63+3471.51</f>
        <v>3898.15</v>
      </c>
      <c r="H48" s="16">
        <v>2200.96</v>
      </c>
      <c r="I48" s="8">
        <v>153.63999999999999</v>
      </c>
      <c r="J48" s="8"/>
      <c r="K48" s="8"/>
      <c r="L48" s="8"/>
      <c r="M48" s="8">
        <v>2100</v>
      </c>
      <c r="N48" s="8"/>
      <c r="O48" s="8"/>
      <c r="P48" s="8"/>
      <c r="Q48" s="8">
        <f>212.87+190</f>
        <v>402.87</v>
      </c>
      <c r="R48" s="31">
        <f t="shared" si="0"/>
        <v>14766.65</v>
      </c>
      <c r="S48" s="6"/>
    </row>
    <row r="49" spans="1:19" s="5" customFormat="1" ht="24.95" customHeight="1" x14ac:dyDescent="0.2">
      <c r="A49" s="5">
        <v>22</v>
      </c>
      <c r="B49" s="40" t="s">
        <v>21</v>
      </c>
      <c r="C49" s="7"/>
      <c r="D49" s="7">
        <v>1</v>
      </c>
      <c r="E49" s="7"/>
      <c r="F49" s="7">
        <v>1</v>
      </c>
      <c r="G49" s="7">
        <v>2</v>
      </c>
      <c r="H49" s="18">
        <v>1</v>
      </c>
      <c r="I49" s="7"/>
      <c r="J49" s="7"/>
      <c r="K49" s="7"/>
      <c r="L49" s="7"/>
      <c r="M49" s="7"/>
      <c r="N49" s="7"/>
      <c r="O49" s="7"/>
      <c r="P49" s="7"/>
      <c r="Q49" s="7">
        <v>4</v>
      </c>
      <c r="R49" s="30">
        <f t="shared" si="0"/>
        <v>9</v>
      </c>
      <c r="S49" s="6"/>
    </row>
    <row r="50" spans="1:19" s="5" customFormat="1" ht="24.95" customHeight="1" x14ac:dyDescent="0.2">
      <c r="B50" s="41"/>
      <c r="C50" s="8"/>
      <c r="D50" s="8">
        <v>4305.2</v>
      </c>
      <c r="E50" s="8"/>
      <c r="F50" s="8">
        <v>417</v>
      </c>
      <c r="G50" s="8">
        <v>1234.98</v>
      </c>
      <c r="H50" s="16">
        <v>1118</v>
      </c>
      <c r="I50" s="8"/>
      <c r="J50" s="8"/>
      <c r="K50" s="8"/>
      <c r="L50" s="8"/>
      <c r="M50" s="8"/>
      <c r="N50" s="8"/>
      <c r="O50" s="8"/>
      <c r="P50" s="8"/>
      <c r="Q50" s="8">
        <f>667.43+473+2478.6+242.77</f>
        <v>3861.7999999999997</v>
      </c>
      <c r="R50" s="31">
        <f t="shared" si="0"/>
        <v>10936.98</v>
      </c>
      <c r="S50" s="6"/>
    </row>
    <row r="51" spans="1:19" s="5" customFormat="1" ht="24.95" customHeight="1" x14ac:dyDescent="0.2">
      <c r="A51" s="5">
        <v>23</v>
      </c>
      <c r="B51" s="40" t="s">
        <v>22</v>
      </c>
      <c r="C51" s="7"/>
      <c r="D51" s="7">
        <v>1</v>
      </c>
      <c r="E51" s="7"/>
      <c r="F51" s="7"/>
      <c r="G51" s="7">
        <v>1</v>
      </c>
      <c r="H51" s="18">
        <v>1</v>
      </c>
      <c r="I51" s="7"/>
      <c r="J51" s="7"/>
      <c r="K51" s="7">
        <v>1</v>
      </c>
      <c r="L51" s="7"/>
      <c r="M51" s="18"/>
      <c r="N51" s="18">
        <v>2</v>
      </c>
      <c r="O51" s="7"/>
      <c r="P51" s="7"/>
      <c r="Q51" s="7"/>
      <c r="R51" s="30">
        <f t="shared" si="0"/>
        <v>6</v>
      </c>
      <c r="S51" s="6"/>
    </row>
    <row r="52" spans="1:19" s="5" customFormat="1" ht="24.95" customHeight="1" x14ac:dyDescent="0.2">
      <c r="B52" s="41"/>
      <c r="C52" s="8"/>
      <c r="D52" s="8">
        <v>712.61</v>
      </c>
      <c r="E52" s="8"/>
      <c r="F52" s="8"/>
      <c r="G52" s="8">
        <v>448</v>
      </c>
      <c r="H52" s="16">
        <v>1112.76</v>
      </c>
      <c r="I52" s="8"/>
      <c r="J52" s="8"/>
      <c r="K52" s="8">
        <v>481.76</v>
      </c>
      <c r="L52" s="8"/>
      <c r="M52" s="16"/>
      <c r="N52" s="16">
        <v>1218.8900000000001</v>
      </c>
      <c r="O52" s="8"/>
      <c r="P52" s="8"/>
      <c r="Q52" s="8"/>
      <c r="R52" s="31">
        <f t="shared" si="0"/>
        <v>3974.0200000000004</v>
      </c>
      <c r="S52" s="6"/>
    </row>
    <row r="53" spans="1:19" s="5" customFormat="1" ht="24.95" customHeight="1" x14ac:dyDescent="0.2">
      <c r="A53" s="5">
        <v>24</v>
      </c>
      <c r="B53" s="40" t="s">
        <v>23</v>
      </c>
      <c r="C53" s="7"/>
      <c r="D53" s="7">
        <v>1</v>
      </c>
      <c r="E53" s="7"/>
      <c r="F53" s="7"/>
      <c r="G53" s="7">
        <v>1</v>
      </c>
      <c r="H53" s="18"/>
      <c r="I53" s="7"/>
      <c r="J53" s="7"/>
      <c r="K53" s="7"/>
      <c r="L53" s="7">
        <v>1</v>
      </c>
      <c r="M53" s="18"/>
      <c r="N53" s="18"/>
      <c r="O53" s="7"/>
      <c r="P53" s="7"/>
      <c r="Q53" s="7">
        <v>1</v>
      </c>
      <c r="R53" s="30">
        <f t="shared" si="0"/>
        <v>4</v>
      </c>
      <c r="S53" s="6"/>
    </row>
    <row r="54" spans="1:19" s="5" customFormat="1" ht="24.95" customHeight="1" x14ac:dyDescent="0.2">
      <c r="B54" s="41"/>
      <c r="C54" s="8"/>
      <c r="D54" s="8">
        <v>1225</v>
      </c>
      <c r="E54" s="8"/>
      <c r="F54" s="8"/>
      <c r="G54" s="8">
        <v>490</v>
      </c>
      <c r="H54" s="16"/>
      <c r="I54" s="8"/>
      <c r="J54" s="8"/>
      <c r="K54" s="8"/>
      <c r="L54" s="8">
        <v>1427.01</v>
      </c>
      <c r="M54" s="16"/>
      <c r="N54" s="16"/>
      <c r="O54" s="8"/>
      <c r="P54" s="8"/>
      <c r="Q54" s="8">
        <v>331.51</v>
      </c>
      <c r="R54" s="31">
        <f t="shared" si="0"/>
        <v>3473.5200000000004</v>
      </c>
      <c r="S54" s="6"/>
    </row>
    <row r="55" spans="1:19" s="5" customFormat="1" ht="24.95" customHeight="1" x14ac:dyDescent="0.2">
      <c r="A55" s="5">
        <v>25</v>
      </c>
      <c r="B55" s="40" t="s">
        <v>24</v>
      </c>
      <c r="C55" s="7"/>
      <c r="D55" s="7"/>
      <c r="E55" s="7"/>
      <c r="F55" s="7"/>
      <c r="G55" s="7">
        <v>2</v>
      </c>
      <c r="H55" s="18">
        <v>1</v>
      </c>
      <c r="I55" s="7"/>
      <c r="J55" s="7"/>
      <c r="K55" s="7"/>
      <c r="L55" s="7"/>
      <c r="M55" s="18"/>
      <c r="N55" s="18"/>
      <c r="O55" s="7"/>
      <c r="P55" s="7"/>
      <c r="Q55" s="7">
        <v>1</v>
      </c>
      <c r="R55" s="30">
        <f t="shared" si="0"/>
        <v>4</v>
      </c>
      <c r="S55" s="6"/>
    </row>
    <row r="56" spans="1:19" s="5" customFormat="1" ht="24.95" customHeight="1" x14ac:dyDescent="0.2">
      <c r="B56" s="41"/>
      <c r="C56" s="8"/>
      <c r="D56" s="8"/>
      <c r="E56" s="8"/>
      <c r="F56" s="8"/>
      <c r="G56" s="8">
        <v>826.48</v>
      </c>
      <c r="H56" s="16">
        <v>333.41</v>
      </c>
      <c r="I56" s="8"/>
      <c r="J56" s="8"/>
      <c r="K56" s="8"/>
      <c r="L56" s="8"/>
      <c r="M56" s="16"/>
      <c r="N56" s="16"/>
      <c r="O56" s="8"/>
      <c r="P56" s="8"/>
      <c r="Q56" s="8">
        <v>246.7</v>
      </c>
      <c r="R56" s="31">
        <f t="shared" si="0"/>
        <v>1406.5900000000001</v>
      </c>
      <c r="S56" s="6"/>
    </row>
    <row r="57" spans="1:19" s="5" customFormat="1" ht="24.95" customHeight="1" x14ac:dyDescent="0.2">
      <c r="A57" s="5">
        <v>26</v>
      </c>
      <c r="B57" s="40" t="s">
        <v>25</v>
      </c>
      <c r="C57" s="7"/>
      <c r="D57" s="7">
        <v>1</v>
      </c>
      <c r="E57" s="18"/>
      <c r="F57" s="18"/>
      <c r="G57" s="18">
        <v>4</v>
      </c>
      <c r="H57" s="18"/>
      <c r="I57" s="18"/>
      <c r="J57" s="18">
        <v>1</v>
      </c>
      <c r="K57" s="18"/>
      <c r="L57" s="18">
        <v>1</v>
      </c>
      <c r="M57" s="18">
        <v>2</v>
      </c>
      <c r="N57" s="18">
        <v>2</v>
      </c>
      <c r="O57" s="18">
        <v>2</v>
      </c>
      <c r="P57" s="18"/>
      <c r="Q57" s="18">
        <v>1</v>
      </c>
      <c r="R57" s="30">
        <f t="shared" si="0"/>
        <v>14</v>
      </c>
      <c r="S57" s="6"/>
    </row>
    <row r="58" spans="1:19" s="5" customFormat="1" ht="24.95" customHeight="1" x14ac:dyDescent="0.2">
      <c r="B58" s="41"/>
      <c r="C58" s="8"/>
      <c r="D58" s="8">
        <v>480</v>
      </c>
      <c r="E58" s="16"/>
      <c r="F58" s="16"/>
      <c r="G58" s="16">
        <f>240.61+6608.02</f>
        <v>6848.63</v>
      </c>
      <c r="H58" s="16"/>
      <c r="I58" s="16"/>
      <c r="J58" s="16">
        <v>13.16</v>
      </c>
      <c r="K58" s="16"/>
      <c r="L58" s="16">
        <v>1496.13</v>
      </c>
      <c r="M58" s="16">
        <f>400+345.38</f>
        <v>745.38</v>
      </c>
      <c r="N58" s="16">
        <f>404.79+451.41</f>
        <v>856.2</v>
      </c>
      <c r="O58" s="16">
        <v>723.41</v>
      </c>
      <c r="P58" s="16"/>
      <c r="Q58" s="16">
        <v>129</v>
      </c>
      <c r="R58" s="31">
        <f t="shared" si="0"/>
        <v>11291.91</v>
      </c>
      <c r="S58" s="6"/>
    </row>
    <row r="59" spans="1:19" s="5" customFormat="1" ht="24.95" customHeight="1" x14ac:dyDescent="0.2">
      <c r="A59" s="5">
        <v>27</v>
      </c>
      <c r="B59" s="40" t="s">
        <v>26</v>
      </c>
      <c r="C59" s="7"/>
      <c r="D59" s="7">
        <v>2</v>
      </c>
      <c r="E59" s="7">
        <v>1</v>
      </c>
      <c r="F59" s="7">
        <v>1</v>
      </c>
      <c r="G59" s="7">
        <v>4</v>
      </c>
      <c r="H59" s="18"/>
      <c r="I59" s="7"/>
      <c r="J59" s="7"/>
      <c r="K59" s="7"/>
      <c r="L59" s="7">
        <v>1</v>
      </c>
      <c r="M59" s="18"/>
      <c r="N59" s="19">
        <v>4</v>
      </c>
      <c r="O59" s="7"/>
      <c r="P59" s="7"/>
      <c r="Q59" s="7">
        <v>4</v>
      </c>
      <c r="R59" s="30">
        <f t="shared" si="0"/>
        <v>17</v>
      </c>
      <c r="S59" s="6"/>
    </row>
    <row r="60" spans="1:19" s="5" customFormat="1" ht="24.95" customHeight="1" x14ac:dyDescent="0.2">
      <c r="B60" s="41"/>
      <c r="C60" s="8"/>
      <c r="D60" s="8">
        <v>2496.6999999999998</v>
      </c>
      <c r="E60" s="8">
        <v>800</v>
      </c>
      <c r="F60" s="8">
        <v>1173.31</v>
      </c>
      <c r="G60" s="8">
        <v>4673.3900000000003</v>
      </c>
      <c r="H60" s="16"/>
      <c r="I60" s="8"/>
      <c r="J60" s="8"/>
      <c r="K60" s="8"/>
      <c r="L60" s="8">
        <v>1600</v>
      </c>
      <c r="M60" s="16"/>
      <c r="N60" s="20">
        <v>3759.47</v>
      </c>
      <c r="O60" s="8"/>
      <c r="P60" s="8"/>
      <c r="Q60" s="8">
        <f>1714.19+180+179+354</f>
        <v>2427.19</v>
      </c>
      <c r="R60" s="31">
        <f t="shared" si="0"/>
        <v>16930.060000000001</v>
      </c>
      <c r="S60" s="6"/>
    </row>
    <row r="61" spans="1:19" s="5" customFormat="1" ht="24.95" customHeight="1" x14ac:dyDescent="0.2">
      <c r="A61" s="5">
        <v>28</v>
      </c>
      <c r="B61" s="40" t="s">
        <v>27</v>
      </c>
      <c r="C61" s="7"/>
      <c r="D61" s="7"/>
      <c r="E61" s="7"/>
      <c r="F61" s="7"/>
      <c r="G61" s="7"/>
      <c r="H61" s="18"/>
      <c r="I61" s="7">
        <v>1</v>
      </c>
      <c r="J61" s="7"/>
      <c r="K61" s="7"/>
      <c r="L61" s="7"/>
      <c r="M61" s="18"/>
      <c r="N61" s="18"/>
      <c r="O61" s="7"/>
      <c r="P61" s="7"/>
      <c r="Q61" s="7"/>
      <c r="R61" s="30">
        <f t="shared" si="0"/>
        <v>1</v>
      </c>
      <c r="S61" s="6"/>
    </row>
    <row r="62" spans="1:19" s="5" customFormat="1" ht="24.95" customHeight="1" x14ac:dyDescent="0.2">
      <c r="B62" s="41"/>
      <c r="C62" s="8"/>
      <c r="D62" s="8"/>
      <c r="E62" s="8"/>
      <c r="F62" s="8"/>
      <c r="G62" s="8"/>
      <c r="H62" s="16"/>
      <c r="I62" s="8">
        <v>264.10000000000002</v>
      </c>
      <c r="J62" s="8"/>
      <c r="K62" s="8"/>
      <c r="L62" s="8"/>
      <c r="M62" s="16"/>
      <c r="N62" s="16"/>
      <c r="O62" s="8"/>
      <c r="P62" s="8"/>
      <c r="Q62" s="8"/>
      <c r="R62" s="33">
        <f t="shared" si="0"/>
        <v>264.10000000000002</v>
      </c>
      <c r="S62" s="6"/>
    </row>
    <row r="63" spans="1:19" s="5" customFormat="1" ht="24.95" customHeight="1" x14ac:dyDescent="0.2">
      <c r="A63" s="5">
        <v>29</v>
      </c>
      <c r="B63" s="40" t="s">
        <v>28</v>
      </c>
      <c r="C63" s="7"/>
      <c r="D63" s="7">
        <v>1</v>
      </c>
      <c r="E63" s="7"/>
      <c r="F63" s="7"/>
      <c r="G63" s="7">
        <v>2</v>
      </c>
      <c r="H63" s="18"/>
      <c r="I63" s="7">
        <v>1</v>
      </c>
      <c r="J63" s="7"/>
      <c r="K63" s="7"/>
      <c r="L63" s="7"/>
      <c r="M63" s="18"/>
      <c r="N63" s="18">
        <v>1</v>
      </c>
      <c r="O63" s="7">
        <v>1</v>
      </c>
      <c r="P63" s="7"/>
      <c r="Q63" s="7">
        <v>4</v>
      </c>
      <c r="R63" s="30">
        <f t="shared" si="0"/>
        <v>10</v>
      </c>
      <c r="S63" s="6"/>
    </row>
    <row r="64" spans="1:19" s="5" customFormat="1" ht="24.95" customHeight="1" x14ac:dyDescent="0.2">
      <c r="B64" s="41"/>
      <c r="C64" s="8"/>
      <c r="D64" s="8">
        <v>295.14</v>
      </c>
      <c r="E64" s="8"/>
      <c r="F64" s="8"/>
      <c r="G64" s="8">
        <v>3553.3</v>
      </c>
      <c r="H64" s="16"/>
      <c r="I64" s="8">
        <v>356.53</v>
      </c>
      <c r="J64" s="8"/>
      <c r="K64" s="8"/>
      <c r="L64" s="8"/>
      <c r="M64" s="16"/>
      <c r="N64" s="16">
        <v>830.65</v>
      </c>
      <c r="O64" s="8">
        <v>378.24</v>
      </c>
      <c r="P64" s="8"/>
      <c r="Q64" s="8">
        <f>127.2+236+374+165.26</f>
        <v>902.46</v>
      </c>
      <c r="R64" s="31">
        <f t="shared" si="0"/>
        <v>6316.32</v>
      </c>
      <c r="S64" s="6"/>
    </row>
    <row r="65" spans="1:19" s="5" customFormat="1" ht="24.95" customHeight="1" x14ac:dyDescent="0.2">
      <c r="A65" s="5">
        <v>30</v>
      </c>
      <c r="B65" s="40" t="s">
        <v>29</v>
      </c>
      <c r="C65" s="7"/>
      <c r="D65" s="7"/>
      <c r="E65" s="7"/>
      <c r="F65" s="7"/>
      <c r="G65" s="7">
        <v>1</v>
      </c>
      <c r="H65" s="18">
        <v>1</v>
      </c>
      <c r="I65" s="7"/>
      <c r="J65" s="7"/>
      <c r="K65" s="7"/>
      <c r="L65" s="7"/>
      <c r="M65" s="18"/>
      <c r="N65" s="18"/>
      <c r="O65" s="7"/>
      <c r="P65" s="7"/>
      <c r="Q65" s="7"/>
      <c r="R65" s="30">
        <f t="shared" si="0"/>
        <v>2</v>
      </c>
      <c r="S65" s="6"/>
    </row>
    <row r="66" spans="1:19" s="5" customFormat="1" ht="24.95" customHeight="1" x14ac:dyDescent="0.2">
      <c r="B66" s="41"/>
      <c r="C66" s="8"/>
      <c r="D66" s="8"/>
      <c r="E66" s="8"/>
      <c r="F66" s="8"/>
      <c r="G66" s="8">
        <v>1320.92</v>
      </c>
      <c r="H66" s="16">
        <v>749.68</v>
      </c>
      <c r="I66" s="8"/>
      <c r="J66" s="8"/>
      <c r="K66" s="8"/>
      <c r="L66" s="8"/>
      <c r="M66" s="16"/>
      <c r="N66" s="16"/>
      <c r="O66" s="8"/>
      <c r="P66" s="8"/>
      <c r="Q66" s="8"/>
      <c r="R66" s="31">
        <f t="shared" si="0"/>
        <v>2070.6</v>
      </c>
      <c r="S66" s="6"/>
    </row>
    <row r="67" spans="1:19" s="5" customFormat="1" ht="24.95" customHeight="1" x14ac:dyDescent="0.2">
      <c r="A67" s="5">
        <v>31</v>
      </c>
      <c r="B67" s="40" t="s">
        <v>30</v>
      </c>
      <c r="C67" s="7"/>
      <c r="D67" s="7">
        <v>2</v>
      </c>
      <c r="E67" s="7"/>
      <c r="F67" s="7"/>
      <c r="G67" s="7">
        <v>6</v>
      </c>
      <c r="H67" s="18">
        <v>1</v>
      </c>
      <c r="I67" s="7"/>
      <c r="J67" s="7"/>
      <c r="K67" s="7"/>
      <c r="L67" s="7">
        <v>1</v>
      </c>
      <c r="M67" s="18"/>
      <c r="N67" s="18"/>
      <c r="O67" s="7"/>
      <c r="P67" s="7"/>
      <c r="Q67" s="7">
        <v>1</v>
      </c>
      <c r="R67" s="30">
        <f t="shared" si="0"/>
        <v>11</v>
      </c>
      <c r="S67" s="6"/>
    </row>
    <row r="68" spans="1:19" s="5" customFormat="1" ht="24.95" customHeight="1" x14ac:dyDescent="0.2">
      <c r="B68" s="41"/>
      <c r="C68" s="8"/>
      <c r="D68" s="8">
        <f>1100+360</f>
        <v>1460</v>
      </c>
      <c r="E68" s="8"/>
      <c r="F68" s="8"/>
      <c r="G68" s="8">
        <v>4084.44</v>
      </c>
      <c r="H68" s="16">
        <v>510.36</v>
      </c>
      <c r="I68" s="8"/>
      <c r="J68" s="8"/>
      <c r="K68" s="8"/>
      <c r="L68" s="8">
        <v>2014.38</v>
      </c>
      <c r="M68" s="16"/>
      <c r="N68" s="16"/>
      <c r="O68" s="8"/>
      <c r="P68" s="8"/>
      <c r="Q68" s="8">
        <v>429.7</v>
      </c>
      <c r="R68" s="31">
        <f t="shared" si="0"/>
        <v>8498.880000000001</v>
      </c>
      <c r="S68" s="6"/>
    </row>
    <row r="69" spans="1:19" s="5" customFormat="1" ht="24.95" customHeight="1" x14ac:dyDescent="0.2">
      <c r="A69" s="5">
        <v>32</v>
      </c>
      <c r="B69" s="40" t="s">
        <v>31</v>
      </c>
      <c r="C69" s="7"/>
      <c r="D69" s="7">
        <v>3</v>
      </c>
      <c r="E69" s="7"/>
      <c r="F69" s="7"/>
      <c r="G69" s="7">
        <v>2</v>
      </c>
      <c r="H69" s="7"/>
      <c r="I69" s="7">
        <v>1</v>
      </c>
      <c r="J69" s="7"/>
      <c r="K69" s="7"/>
      <c r="L69" s="7"/>
      <c r="M69" s="18">
        <v>1</v>
      </c>
      <c r="N69" s="18"/>
      <c r="O69" s="7"/>
      <c r="P69" s="7"/>
      <c r="Q69" s="7">
        <v>3</v>
      </c>
      <c r="R69" s="30">
        <f t="shared" si="0"/>
        <v>10</v>
      </c>
      <c r="S69" s="6"/>
    </row>
    <row r="70" spans="1:19" s="5" customFormat="1" ht="24.95" customHeight="1" x14ac:dyDescent="0.2">
      <c r="B70" s="41"/>
      <c r="C70" s="8"/>
      <c r="D70" s="8">
        <v>1284.94</v>
      </c>
      <c r="E70" s="8"/>
      <c r="F70" s="8"/>
      <c r="G70" s="8">
        <v>2394.66</v>
      </c>
      <c r="H70" s="8"/>
      <c r="I70" s="8">
        <v>197.94</v>
      </c>
      <c r="J70" s="8"/>
      <c r="K70" s="8"/>
      <c r="L70" s="8"/>
      <c r="M70" s="16">
        <v>448</v>
      </c>
      <c r="N70" s="16"/>
      <c r="O70" s="8"/>
      <c r="P70" s="8"/>
      <c r="Q70" s="8">
        <f>400+300+210</f>
        <v>910</v>
      </c>
      <c r="R70" s="31">
        <f t="shared" si="0"/>
        <v>5235.54</v>
      </c>
      <c r="S70" s="6"/>
    </row>
    <row r="71" spans="1:19" s="5" customFormat="1" ht="24.95" customHeight="1" x14ac:dyDescent="0.2">
      <c r="A71" s="5">
        <v>34</v>
      </c>
      <c r="B71" s="40" t="s">
        <v>32</v>
      </c>
      <c r="C71" s="7"/>
      <c r="D71" s="7">
        <v>3</v>
      </c>
      <c r="E71" s="7"/>
      <c r="F71" s="7"/>
      <c r="G71" s="7">
        <v>2</v>
      </c>
      <c r="H71" s="7"/>
      <c r="I71" s="7">
        <v>1</v>
      </c>
      <c r="J71" s="7"/>
      <c r="K71" s="7">
        <v>1</v>
      </c>
      <c r="L71" s="7">
        <v>1</v>
      </c>
      <c r="M71" s="18">
        <v>1</v>
      </c>
      <c r="N71" s="18"/>
      <c r="O71" s="7"/>
      <c r="P71" s="7"/>
      <c r="Q71" s="7"/>
      <c r="R71" s="30">
        <f t="shared" si="0"/>
        <v>9</v>
      </c>
      <c r="S71" s="6"/>
    </row>
    <row r="72" spans="1:19" s="5" customFormat="1" ht="24.95" customHeight="1" x14ac:dyDescent="0.2">
      <c r="B72" s="41"/>
      <c r="C72" s="8"/>
      <c r="D72" s="8">
        <v>1670.23</v>
      </c>
      <c r="E72" s="8"/>
      <c r="F72" s="8"/>
      <c r="G72" s="8">
        <f>706.95+388</f>
        <v>1094.95</v>
      </c>
      <c r="H72" s="8"/>
      <c r="I72" s="8">
        <v>208</v>
      </c>
      <c r="J72" s="8"/>
      <c r="K72" s="8">
        <v>578.82000000000005</v>
      </c>
      <c r="L72" s="8">
        <v>1412.02</v>
      </c>
      <c r="M72" s="16">
        <v>963.4</v>
      </c>
      <c r="N72" s="16"/>
      <c r="O72" s="8"/>
      <c r="P72" s="8"/>
      <c r="Q72" s="8"/>
      <c r="R72" s="31">
        <f t="shared" si="0"/>
        <v>5927.42</v>
      </c>
      <c r="S72" s="6"/>
    </row>
    <row r="73" spans="1:19" s="2" customFormat="1" ht="24.95" customHeight="1" x14ac:dyDescent="0.2">
      <c r="A73" s="2" t="s">
        <v>33</v>
      </c>
      <c r="B73" s="40" t="s">
        <v>34</v>
      </c>
      <c r="C73" s="7"/>
      <c r="D73" s="7"/>
      <c r="E73" s="7"/>
      <c r="F73" s="7">
        <v>1</v>
      </c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30">
        <f t="shared" si="0"/>
        <v>1</v>
      </c>
      <c r="S73" s="4"/>
    </row>
    <row r="74" spans="1:19" s="2" customFormat="1" ht="24.95" customHeight="1" x14ac:dyDescent="0.2">
      <c r="B74" s="41"/>
      <c r="C74" s="8"/>
      <c r="D74" s="8"/>
      <c r="E74" s="8"/>
      <c r="F74" s="8">
        <v>4192.92</v>
      </c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31">
        <f t="shared" si="0"/>
        <v>4192.92</v>
      </c>
      <c r="S74" s="4"/>
    </row>
    <row r="75" spans="1:19" s="2" customFormat="1" ht="24.95" customHeight="1" x14ac:dyDescent="0.2">
      <c r="A75" s="2" t="s">
        <v>35</v>
      </c>
      <c r="B75" s="40" t="s">
        <v>36</v>
      </c>
      <c r="C75" s="7"/>
      <c r="D75" s="7"/>
      <c r="E75" s="7"/>
      <c r="F75" s="7">
        <v>1</v>
      </c>
      <c r="G75" s="7">
        <v>1</v>
      </c>
      <c r="H75" s="7">
        <v>1</v>
      </c>
      <c r="I75" s="7"/>
      <c r="J75" s="7"/>
      <c r="K75" s="7"/>
      <c r="L75" s="7"/>
      <c r="M75" s="7"/>
      <c r="N75" s="7"/>
      <c r="O75" s="7"/>
      <c r="P75" s="7"/>
      <c r="Q75" s="7"/>
      <c r="R75" s="30">
        <f t="shared" si="0"/>
        <v>3</v>
      </c>
      <c r="S75" s="4"/>
    </row>
    <row r="76" spans="1:19" s="2" customFormat="1" ht="24.95" customHeight="1" thickBot="1" x14ac:dyDescent="0.25">
      <c r="B76" s="42"/>
      <c r="C76" s="24"/>
      <c r="D76" s="24"/>
      <c r="E76" s="24"/>
      <c r="F76" s="24">
        <v>900</v>
      </c>
      <c r="G76" s="24">
        <v>7074.5</v>
      </c>
      <c r="H76" s="24">
        <v>16521.560000000001</v>
      </c>
      <c r="I76" s="24"/>
      <c r="J76" s="24"/>
      <c r="K76" s="24"/>
      <c r="L76" s="24"/>
      <c r="M76" s="24"/>
      <c r="N76" s="24"/>
      <c r="O76" s="24"/>
      <c r="P76" s="24"/>
      <c r="Q76" s="24"/>
      <c r="R76" s="29">
        <f t="shared" si="0"/>
        <v>24496.06</v>
      </c>
      <c r="S76" s="4"/>
    </row>
    <row r="77" spans="1:19" s="2" customFormat="1" ht="24.95" customHeight="1" x14ac:dyDescent="0.2">
      <c r="B77" s="39" t="s">
        <v>45</v>
      </c>
      <c r="C77" s="34">
        <f>C7+C9+C11+C13+C15+C17+C19+C21+C23+C25+C27+C29+C31+C33+C35+C37+C39+C41+C43+C45+C47+C49+C51+C53+C55+C57+C59+C61+C63+C65+C67+C69+C71+C73+C75</f>
        <v>1</v>
      </c>
      <c r="D77" s="34">
        <f t="shared" ref="D77:Q77" si="1">D7+D9+D11+D13+D15+D17+D19+D21+D23+D25+D27+D29+D31+D33+D35+D37+D39+D41+D43+D45+D47+D49+D51+D53+D55+D57+D59+D61+D63+D65+D67+D69+D71+D73+D75</f>
        <v>34</v>
      </c>
      <c r="E77" s="34">
        <f t="shared" si="1"/>
        <v>3</v>
      </c>
      <c r="F77" s="34">
        <f t="shared" si="1"/>
        <v>7</v>
      </c>
      <c r="G77" s="34">
        <f t="shared" si="1"/>
        <v>64</v>
      </c>
      <c r="H77" s="34">
        <f t="shared" si="1"/>
        <v>21</v>
      </c>
      <c r="I77" s="34">
        <f t="shared" si="1"/>
        <v>9</v>
      </c>
      <c r="J77" s="34">
        <f t="shared" si="1"/>
        <v>1</v>
      </c>
      <c r="K77" s="34">
        <f t="shared" si="1"/>
        <v>4</v>
      </c>
      <c r="L77" s="34">
        <f t="shared" si="1"/>
        <v>16</v>
      </c>
      <c r="M77" s="34">
        <f t="shared" si="1"/>
        <v>9</v>
      </c>
      <c r="N77" s="34">
        <f t="shared" si="1"/>
        <v>22</v>
      </c>
      <c r="O77" s="34">
        <f t="shared" si="1"/>
        <v>7</v>
      </c>
      <c r="P77" s="34">
        <f t="shared" si="1"/>
        <v>0</v>
      </c>
      <c r="Q77" s="34">
        <f t="shared" si="1"/>
        <v>63</v>
      </c>
      <c r="R77" s="35">
        <f t="shared" ref="R77" si="2">R7+R9+R11+R13+R15+R17+R19+R21+R23+R25+R27+R29+R31+R33+R35+R37+R39+R41+R43+R45+R47+R49+R51+R53+R55+R57+R59+R61+R63+R65+R67+R69+R71+R73+R75</f>
        <v>261</v>
      </c>
      <c r="S77" s="3"/>
    </row>
    <row r="78" spans="1:19" ht="45.75" customHeight="1" thickBot="1" x14ac:dyDescent="0.3">
      <c r="B78" s="38" t="s">
        <v>44</v>
      </c>
      <c r="C78" s="36">
        <f>C8+C10+C12+C14+C16+C18+C20+C22+C24+C26+C28+C30+C32+C34+C36+C38+C40+C42+C44+C46+C48+C50+C52+C54+C56+C58+C60+C62+C64+C66+C68+C70+C72+C74+C76</f>
        <v>42004.9</v>
      </c>
      <c r="D78" s="36">
        <f t="shared" ref="D78:Q78" si="3">D8+D10+D12+D14+D16+D18+D20+D22+D24+D26+D28+D30+D32+D34+D36+D38+D40+D42+D44+D46+D48+D50+D52+D54+D56+D58+D60+D62+D64+D66+D68+D70+D72+D74+D76</f>
        <v>33705.58</v>
      </c>
      <c r="E78" s="36">
        <f t="shared" si="3"/>
        <v>2617.2799999999997</v>
      </c>
      <c r="F78" s="36">
        <f t="shared" si="3"/>
        <v>9745.380000000001</v>
      </c>
      <c r="G78" s="36">
        <f t="shared" si="3"/>
        <v>76400.070000000007</v>
      </c>
      <c r="H78" s="36">
        <f t="shared" si="3"/>
        <v>66102.790000000008</v>
      </c>
      <c r="I78" s="36">
        <f t="shared" si="3"/>
        <v>2003.3</v>
      </c>
      <c r="J78" s="36">
        <f t="shared" si="3"/>
        <v>13.16</v>
      </c>
      <c r="K78" s="36">
        <f t="shared" si="3"/>
        <v>2026.94</v>
      </c>
      <c r="L78" s="36">
        <f t="shared" si="3"/>
        <v>68930.95</v>
      </c>
      <c r="M78" s="36">
        <f t="shared" si="3"/>
        <v>11450.169999999998</v>
      </c>
      <c r="N78" s="36">
        <f t="shared" si="3"/>
        <v>20709.640000000003</v>
      </c>
      <c r="O78" s="36">
        <f t="shared" si="3"/>
        <v>5449.3799999999992</v>
      </c>
      <c r="P78" s="36">
        <f t="shared" si="3"/>
        <v>0</v>
      </c>
      <c r="Q78" s="36">
        <f t="shared" si="3"/>
        <v>26722.649999999998</v>
      </c>
      <c r="R78" s="37">
        <f t="shared" ref="R78" si="4">R8+R10+R12+R14+R16+R18+R20+R22+R24+R26+R28+R30+R32+R34+R36+R38+R40+R42+R44+R46+R48+R50+R52+R54+R56+R58+R60+R62+R64+R66+R68+R70+R72+R74+R76</f>
        <v>367882.18999999994</v>
      </c>
    </row>
    <row r="79" spans="1:19" x14ac:dyDescent="0.25">
      <c r="R79" s="17"/>
    </row>
    <row r="98" spans="7:7" x14ac:dyDescent="0.25">
      <c r="G98" s="14"/>
    </row>
    <row r="99" spans="7:7" x14ac:dyDescent="0.25">
      <c r="G99" s="14"/>
    </row>
    <row r="100" spans="7:7" x14ac:dyDescent="0.25">
      <c r="G100" s="14"/>
    </row>
    <row r="101" spans="7:7" x14ac:dyDescent="0.25">
      <c r="G101" s="14"/>
    </row>
    <row r="102" spans="7:7" x14ac:dyDescent="0.25">
      <c r="G102" s="14"/>
    </row>
    <row r="103" spans="7:7" x14ac:dyDescent="0.25">
      <c r="G103" s="14"/>
    </row>
    <row r="104" spans="7:7" x14ac:dyDescent="0.25">
      <c r="G104" s="14"/>
    </row>
    <row r="105" spans="7:7" x14ac:dyDescent="0.25">
      <c r="G105" s="14"/>
    </row>
    <row r="106" spans="7:7" x14ac:dyDescent="0.25">
      <c r="G106" s="14"/>
    </row>
    <row r="107" spans="7:7" x14ac:dyDescent="0.25">
      <c r="G107" s="14"/>
    </row>
    <row r="108" spans="7:7" x14ac:dyDescent="0.25">
      <c r="G108" s="14"/>
    </row>
    <row r="109" spans="7:7" x14ac:dyDescent="0.25">
      <c r="G109" s="14"/>
    </row>
    <row r="110" spans="7:7" x14ac:dyDescent="0.25">
      <c r="G110" s="14"/>
    </row>
    <row r="111" spans="7:7" x14ac:dyDescent="0.25">
      <c r="G111" s="14"/>
    </row>
    <row r="112" spans="7:7" x14ac:dyDescent="0.25">
      <c r="G112" s="14"/>
    </row>
    <row r="113" spans="7:7" x14ac:dyDescent="0.25">
      <c r="G113" s="14"/>
    </row>
    <row r="114" spans="7:7" x14ac:dyDescent="0.25">
      <c r="G114" s="14"/>
    </row>
    <row r="115" spans="7:7" x14ac:dyDescent="0.25">
      <c r="G115" s="14"/>
    </row>
    <row r="116" spans="7:7" x14ac:dyDescent="0.25">
      <c r="G116" s="14"/>
    </row>
    <row r="117" spans="7:7" x14ac:dyDescent="0.25">
      <c r="G117" s="14"/>
    </row>
    <row r="118" spans="7:7" x14ac:dyDescent="0.25">
      <c r="G118" s="14"/>
    </row>
    <row r="119" spans="7:7" x14ac:dyDescent="0.25">
      <c r="G119" s="14"/>
    </row>
    <row r="120" spans="7:7" x14ac:dyDescent="0.25">
      <c r="G120" s="14"/>
    </row>
    <row r="121" spans="7:7" x14ac:dyDescent="0.25">
      <c r="G121" s="14"/>
    </row>
    <row r="122" spans="7:7" x14ac:dyDescent="0.25">
      <c r="G122" s="14"/>
    </row>
  </sheetData>
  <mergeCells count="39">
    <mergeCell ref="C5:F5"/>
    <mergeCell ref="H5:J5"/>
    <mergeCell ref="K5:N5"/>
    <mergeCell ref="O5:Q5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45:B46"/>
    <mergeCell ref="B47:B48"/>
    <mergeCell ref="B49:B50"/>
    <mergeCell ref="B31:B32"/>
    <mergeCell ref="B33:B34"/>
    <mergeCell ref="B35:B36"/>
    <mergeCell ref="B37:B38"/>
    <mergeCell ref="B39:B40"/>
    <mergeCell ref="B71:B72"/>
    <mergeCell ref="B73:B74"/>
    <mergeCell ref="B75:B76"/>
    <mergeCell ref="B7:B8"/>
    <mergeCell ref="B61:B62"/>
    <mergeCell ref="B63:B64"/>
    <mergeCell ref="B65:B66"/>
    <mergeCell ref="B67:B68"/>
    <mergeCell ref="B69:B70"/>
    <mergeCell ref="B51:B52"/>
    <mergeCell ref="B53:B54"/>
    <mergeCell ref="B55:B56"/>
    <mergeCell ref="B57:B58"/>
    <mergeCell ref="B59:B60"/>
    <mergeCell ref="B41:B42"/>
    <mergeCell ref="B43:B44"/>
  </mergeCells>
  <printOptions horizontalCentered="1"/>
  <pageMargins left="0.70866141732283472" right="0.31496062992125984" top="0.35433070866141736" bottom="0.35433070866141736" header="0.31496062992125984" footer="0.31496062992125984"/>
  <pageSetup scale="2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Por servicio</vt:lpstr>
      <vt:lpstr>'Por servicio'!Área_de_impresión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 CAMACHO PADILLA</dc:creator>
  <cp:lastModifiedBy>Guillermo Enrique Gomez Parra</cp:lastModifiedBy>
  <cp:lastPrinted>2026-09-07T19:12:57Z</cp:lastPrinted>
  <dcterms:created xsi:type="dcterms:W3CDTF">2013-01-10T23:58:52Z</dcterms:created>
  <dcterms:modified xsi:type="dcterms:W3CDTF">2026-09-07T20:55:31Z</dcterms:modified>
</cp:coreProperties>
</file>