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1312" windowHeight="9216" firstSheet="1" activeTab="2"/>
  </bookViews>
  <sheets>
    <sheet name="Hoja1" sheetId="5" state="hidden" r:id="rId1"/>
    <sheet name="Hoja4" sheetId="8" r:id="rId2"/>
    <sheet name="Captura" sheetId="2" r:id="rId3"/>
    <sheet name="Hoja2" sheetId="6" r:id="rId4"/>
    <sheet name="Hoja3" sheetId="7" r:id="rId5"/>
    <sheet name="Hoja5" sheetId="9" r:id="rId6"/>
    <sheet name="Hoja6" sheetId="10" r:id="rId7"/>
  </sheets>
  <externalReferences>
    <externalReference r:id="rId8"/>
  </externalReferences>
  <definedNames>
    <definedName name="_xlnm._FilterDatabase" localSheetId="2" hidden="1">Captura!$A$1:$W$150</definedName>
    <definedName name="_xlnm._FilterDatabase" localSheetId="3" hidden="1">Hoja2!$A$1:$E$36</definedName>
    <definedName name="_xlnm._FilterDatabase" localSheetId="5" hidden="1">Hoja5!$A$1:$U$127</definedName>
    <definedName name="KS">#REF!</definedName>
    <definedName name="PRINCIPAL">#REF!</definedName>
    <definedName name="_xlnm.Print_Titles" localSheetId="2">Captura!$1:$1</definedName>
  </definedNames>
  <calcPr calcId="145621"/>
  <pivotCaches>
    <pivotCache cacheId="0" r:id="rId9"/>
    <pivotCache cacheId="1" r:id="rId10"/>
  </pivotCaches>
</workbook>
</file>

<file path=xl/calcChain.xml><?xml version="1.0" encoding="utf-8"?>
<calcChain xmlns="http://schemas.openxmlformats.org/spreadsheetml/2006/main">
  <c r="J82" i="2" l="1"/>
  <c r="J81" i="2"/>
  <c r="S152" i="2"/>
  <c r="S153" i="2" s="1"/>
  <c r="R141" i="2" l="1"/>
  <c r="R124" i="2"/>
  <c r="R123" i="2"/>
  <c r="R122" i="2"/>
  <c r="R13" i="2"/>
  <c r="R12" i="2"/>
  <c r="A150" i="2" l="1"/>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E5" i="5" l="1"/>
  <c r="F5" i="5"/>
  <c r="G5" i="5"/>
  <c r="E6" i="5"/>
  <c r="F6" i="5"/>
  <c r="G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E20" i="5"/>
  <c r="F20" i="5"/>
  <c r="G20" i="5"/>
  <c r="E21" i="5"/>
  <c r="F21" i="5"/>
  <c r="G21" i="5"/>
  <c r="E22" i="5"/>
  <c r="F22" i="5"/>
  <c r="G22" i="5"/>
  <c r="G4" i="5"/>
  <c r="F4" i="5"/>
  <c r="E4" i="5"/>
  <c r="H22" i="5"/>
  <c r="H19" i="5"/>
  <c r="H17" i="5"/>
  <c r="H15" i="5"/>
  <c r="H13" i="5"/>
  <c r="H11" i="5"/>
  <c r="H9" i="5"/>
  <c r="H7" i="5"/>
  <c r="H5" i="5"/>
  <c r="H21" i="5"/>
  <c r="H20" i="5"/>
  <c r="H18" i="5"/>
  <c r="H16" i="5"/>
  <c r="H14" i="5"/>
  <c r="H12" i="5"/>
  <c r="H10" i="5"/>
  <c r="H8" i="5"/>
  <c r="H6" i="5"/>
  <c r="H4" i="5"/>
</calcChain>
</file>

<file path=xl/sharedStrings.xml><?xml version="1.0" encoding="utf-8"?>
<sst xmlns="http://schemas.openxmlformats.org/spreadsheetml/2006/main" count="4725" uniqueCount="784">
  <si>
    <t>PARTIDA</t>
  </si>
  <si>
    <t>DESCRIPCIÓN</t>
  </si>
  <si>
    <t>LICITANTE</t>
  </si>
  <si>
    <t>TITULAR DEL REGISTRO SANITARIO-FABRICANTE</t>
  </si>
  <si>
    <t>NUMERO REGISTRO SANITARIO/OFICIO</t>
  </si>
  <si>
    <t>CANTIDAD MAXIMA OFERTADA</t>
  </si>
  <si>
    <t>CANTIDAD MÍNIMA OFERTADA</t>
  </si>
  <si>
    <t>OBSERVACIONES</t>
  </si>
  <si>
    <t>PRECIO
OFERTADO</t>
  </si>
  <si>
    <t>RFC LICITANTE</t>
  </si>
  <si>
    <t>PAIS DE
ORIGEN P.E.</t>
  </si>
  <si>
    <t>R.F.C. TITULAR DEL REGISTRO
 SANITARIO-FABRICANTE</t>
  </si>
  <si>
    <t>DENOMINACION
DISTINTIVA</t>
  </si>
  <si>
    <t>Etiquetas de fila</t>
  </si>
  <si>
    <t>Total general</t>
  </si>
  <si>
    <t>Cuenta de PARTIDA</t>
  </si>
  <si>
    <t>Suma de IMPORTE MÁXIMO PROPUESTA (M.N)</t>
  </si>
  <si>
    <t>060.436.0701</t>
  </si>
  <si>
    <t>Gasas. Seca cortada de algodón de doce capas; con tejido tipo III. Largo: Ancho: 10 cm Estéril y desechable. Envase con dos y cinco piezas.</t>
  </si>
  <si>
    <t>060.681.0059</t>
  </si>
  <si>
    <t>Pañales. De forma anatómica desechables para niños. Medidas: Grande. Pieza.</t>
  </si>
  <si>
    <t>060.016.0287</t>
  </si>
  <si>
    <t>Aceites. De silicón para cirugía oftálmica. Envase con 10 ml.</t>
  </si>
  <si>
    <t>060.841.2441</t>
  </si>
  <si>
    <t>Suturas. Monofilamento nylon con aguja de 1/2 círculo punta espatulada doble armado (6 mm) calibre 10-0 longitud de la hebra 30-45 cm. Envase con 12 Piezas.</t>
  </si>
  <si>
    <t>060.953.2866</t>
  </si>
  <si>
    <t>Vendas. Elásticas de tejido plano ; de algodón con fibras sintéticas.  Longitud: 5 M  Ancho: 10 cm. Envase con 12 piezas.</t>
  </si>
  <si>
    <t>060.345.1873</t>
  </si>
  <si>
    <t>Equipo. Para drenaje por aspiración para uso postquirúrgico. Consta de: fuelle succionador sonda conectora cinta de fijación sonda de succión multiperforada con diámetro externo de 6 mm con válvula de reflujo  y válvula  de activación. Equipo.</t>
  </si>
  <si>
    <t>080.729.0010</t>
  </si>
  <si>
    <t>Porta Objetos  De vidrio rectangulares de grosor uniforme de 75 x 25 x 0.8 a 1.1 mm: Lisos. Caja con 50 piezas.</t>
  </si>
  <si>
    <t>060.550.0685</t>
  </si>
  <si>
    <t>Jeringas. Para extraer sangre o inyectar sustancias con pivote tipo luer lock de polipropileno volumen de 5 ml y aguja calibre 21 G y 32 mm de longitud. Estéril. Envase con 100 piezas.</t>
  </si>
  <si>
    <t>060.034.0103</t>
  </si>
  <si>
    <t>Antisépticos. Agua oxigenada en concentración del 2.5 a 3.5%. Envase con 480 ml.</t>
  </si>
  <si>
    <t>060.446.1400</t>
  </si>
  <si>
    <t>Grapas. Para   aneurisma   tamaño   estándar   de   material   no magnético permanente recta. Tipo: yasargil. Longitud de quijada: 7 mm. Apertura: 6.2 mm. Fuerza  en gramos:   150. Pieza.</t>
  </si>
  <si>
    <t>060.527.0420</t>
  </si>
  <si>
    <t>Introductores. De catéter arterial. Consta de: Una guía metálica de 0.035" a 0.038" con dilatador de vaso una funda o camisa con válvula hemostática y puerto lateral. Calibre: 5 Fr. Estéril y desechable. Pieza. Las medidas serán seleccionadas de acuerdo a las necesidades de las Unidades Médicas.</t>
  </si>
  <si>
    <t>060.166.0236</t>
  </si>
  <si>
    <t>Tubos. Endotraqueales sin globo. De   cloruro   de   polivinilo   transparente graduados con marca radiopaca estériles y desechables. Diámetro Interno: 3.5 mm Calibre: 14 Fr. Pieza</t>
  </si>
  <si>
    <t>060.167.0789</t>
  </si>
  <si>
    <t>Catéteres. Para  cateterismo  venoso  central  radiopaco  estéril  y desechable de poliuretano que permita retirar la aguja y el mandril una vez instalado longitud 60 a 70 cm calibre l6  G  con  aguja  de  3.5  a  6.5  cm  de  largo  de  pared delgada  calibre  l4  G  con  mandril  y  adaptador  para venoclisis luer lock. Pieza.</t>
  </si>
  <si>
    <t>060.345.1246</t>
  </si>
  <si>
    <t>Equipos. Para  prótesis  biliares  que  incluye:  cable  guía catéter guía catéter posicionador. Calibre: 10 Fr. Prótesis: 5-15 cm. Juego.</t>
  </si>
  <si>
    <t>060.082.0104</t>
  </si>
  <si>
    <t>Aplicadores. Con algodón. De madera. Envase con 150 a 750 piezas.</t>
  </si>
  <si>
    <t>060.231.0617</t>
  </si>
  <si>
    <t>Ropa quirúrgica. Campo sencillo. De tela no tejida de polipropileno impermeable a la penetración de líquidos y fluidos color antirreflejante no transparente antiestática y resistente a la tensión en uso normal. Estéril y desechable. Medidas: 90 ±10 cm x 90 ±10 cm. Pieza.</t>
  </si>
  <si>
    <t>060.168.2453</t>
  </si>
  <si>
    <t>Catéteres. Para cateterismo venoso central radiopaco estéril y desechable de poliuretano que permita retirar la aguja y el mandril una vez instalado longitud 30.5 cm calibre l6 G con aguja de 5.2 a 6.5 cm de largo de pared delgada calibre l4 G con mandril y adaptador para venoclisis luer lock. Pieza.</t>
  </si>
  <si>
    <t>060.066.0666</t>
  </si>
  <si>
    <t>Antisépticos. Iodopovidona solución. Cada 100 ml contienen: Iodopovidona 11 g. Equivalente a 1.1 g de yodo. Envase con 3.5 lts.</t>
  </si>
  <si>
    <t>060.953.0209</t>
  </si>
  <si>
    <t>Vendas. De gasa de algodón. Longitud: Ancho: 2.7 m. 5 cm. Pieza.</t>
  </si>
  <si>
    <t>060.341.0333</t>
  </si>
  <si>
    <t>Escobillones. De alambre galvanizado con cerdas de nylon o de origen animal. Tamaños: Mediano.  Pieza.</t>
  </si>
  <si>
    <t>060.165.0054</t>
  </si>
  <si>
    <t>Catéter para extracción de cálculos de vías biliares con triple lumen calibre de 7 a 8.8 Fr con punta distal de 5 Fr y 200 a 210 cm de longitud. Estéril y desechable. Balón: 4.0 a 4.3 ml. Pieza.  Las medidas del catéter serán seleccionadas de acuerdo a las necesidades de las unidades médicas.</t>
  </si>
  <si>
    <t>060.167.7974</t>
  </si>
  <si>
    <t>Catéteres. Para neumotórax con válvula de Heimlich con aguja 18 G calibre 8 Fr. Pieza.</t>
  </si>
  <si>
    <t>060.189.0049</t>
  </si>
  <si>
    <t>Cepillos. Para estudio citológico (toma de muestra) del canal endocervical a base de colector celular con cerdas suaves fijadas a un mango aristado. Estéril y desechable. Pieza.</t>
  </si>
  <si>
    <t>060.842.0337</t>
  </si>
  <si>
    <t>Suturas. De monofilamento sintético absorbible de copolímero de glicolida y épsilon-caprolactona con color. Longitud de la hebra: 70 cm Calibre de la sutura: 3-0. Características de la aguja: Aguja ahusada de 1/2 círculo (35 a 36 mm). Envase con 36 piezas.</t>
  </si>
  <si>
    <t>060.346.0023</t>
  </si>
  <si>
    <t>Esfinterotomos. Esfinterotomo para vías biliares de doble lumen calibre del catéter 6 Fr con punta distal de 5 Fr y 200 cm de longitud. Tipo: canulatome II. Estéril y desechable. Con área de corte de: 30 mm.</t>
  </si>
  <si>
    <t>060.345.2152</t>
  </si>
  <si>
    <t>Básico para bloqueo epidural contiene: Básico para bloqueo epidural, contiene: - Aguja tipo tuohy, calibre 16 o 17G, longitud de 75 a 91 mm, con adaptador luer lock hembra y mandril plástico con botón indicador de orientación del bisel, con o sin orificio en la parte curva del bisel. - Catéter epidural con adaptador guía, calibre 18 o 19G,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de espiral en 1.5 cm a partir de la punta del extremo proximal y con longitud de 900 a 1050 mm. - Sujetador filtrante de 0.2 micras con o sin actuador deslizable para introducir y oprimir el catéter o sujetador para catéter y filtro antibacteriano de 0.2 micras; con conector luer lock hembra, con tapón que permita la unión entre el catéter epidural y la jeringa o el filtro antibacteriano. - Jeringa de plástico, de 7 a 10 ml, con pivote luer macho y cuerpo siliconizado, para técnica de pérdida de resistencia. Puede contener: - 1 Porta sujetador filtrante con adhesivo - 1 Fijador de catéter epidural con: cuerpo principal para fijar el catéter, cejas para extraer el catéter, adhesivo no estéril, cubierta absorbente para el sitio de punción, una tira adhesiva extensible para fijar el catéter a la espalda del paciente. Estéril y desechable. Equipo.</t>
  </si>
  <si>
    <t>060.456.0409</t>
  </si>
  <si>
    <t>Guantes. Para exploración ambidiestro estériles. De látex desechables. Tamaños: Grande. Envase con 100 piezas.</t>
  </si>
  <si>
    <t>060.621.0482</t>
  </si>
  <si>
    <t>Mascarillas. Desechable para administración de oxígeno con tubo de conexión de 180 cm y adaptador. Pieza.</t>
  </si>
  <si>
    <t>060.345.4067</t>
  </si>
  <si>
    <t>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t>
  </si>
  <si>
    <t>060.470.0112</t>
  </si>
  <si>
    <t>Hemostáticos. Esponja hemostática de gelatina o colágeno de: 50 a 100 x 70 a 125 mm. Envase con una pieza.</t>
  </si>
  <si>
    <t>060.520.0021</t>
  </si>
  <si>
    <t>Infusor de presión positiva o bomba de infusión elastomérica. Infusor de presión positiva, con globo de elastómero; capacidad de 50 a 90 mL. Infusión de 30 min, 12, 24, 48, 50, 54, 60, 68, 100, 120, 135, 150 o 168 horas. Estéril y desechable Pieza.</t>
  </si>
  <si>
    <t>060.166.1689</t>
  </si>
  <si>
    <t>Cánula. Para drenaje torácico. Recta con marca radiopaca. Longitud: 45 cm. Calibre:  40 Fr. Pieza.</t>
  </si>
  <si>
    <t>060.842.0352</t>
  </si>
  <si>
    <t>Suturas. De monofilamento sintético absorbible de copolímero de glicolida y épsilon-caprolactona con color. Longitud de la hebra: 70 cm Calibre de la sutura: 0 Características de la aguja: Aguja ahusada de 1/2 círculo (40 mm). Envase con 36 piezas.</t>
  </si>
  <si>
    <t>060.166.1564</t>
  </si>
  <si>
    <t>Catéteres. Ureteral doble "J" de poliuretano o copolímero olefínico en bloque radiopaco Longitud: 24 cm. Calibre: 7 Fr. (Repuesto  de  la  clave  060.345.0982  del  catálogo  de material de curación). Pieza.</t>
  </si>
  <si>
    <t>080.829.4342</t>
  </si>
  <si>
    <t>Reactivos Químicos Alcohol etílico con 96 ° GL. Técnico. Envase con 18 litros. TA.</t>
  </si>
  <si>
    <t>060.341.0341</t>
  </si>
  <si>
    <t>Escobillones. De alambre galvanizado con cerdas de nylon o de origen animal. Tamaños:  Grande. Pieza.</t>
  </si>
  <si>
    <t>060.446.1418</t>
  </si>
  <si>
    <t>Grapas. Para   aneurisma   tamaño   estándar   de   material   no magnético permanente recta. Tipo: yasargil. Longitud de quijada: 9 mm. Apertura: 7.0 mm. Fuerza  en gramos:   180. Pieza.</t>
  </si>
  <si>
    <t>060.436.0057</t>
  </si>
  <si>
    <t>Gasas. Seca cortada de algodón 100%. Tejida. Doblada en 12 capas. No estéril. Tipo de tejido VII. De 20 x 12 Título de hilo de 28 a 32 m/g tanto en urdimbre como en trama. Peso mínimo por m2 19g/ m2 Largo:  7.5 cm. Ancho:  5 cm. Área: 432 cm2. Envase con 200.</t>
  </si>
  <si>
    <t>060.456.0391</t>
  </si>
  <si>
    <t>Guantes. Para exploración ambidiestro estériles. De látex desechables. Tamaños: Mediano. Envase con 100 piezas.</t>
  </si>
  <si>
    <t>060.231.0583</t>
  </si>
  <si>
    <t>Ropa quirúrgica. Paquete para cesárea y cirugía general.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Seis campos sencillos de 90 ±10 cm x 90 ±10 cm. - Una sábana superior de 150 ±10 cm x 190 ±10 cm. - Una sábana hendida de 180 ±10 x 240 ±10 cm. - Una cubierta para mesa de riñón de 240 ±10 cm x 150 ±10 cm. - Una funda de mesa mayo con refuerzo de 50 ±10 cm x 140 ±10 cm. Cuatro toallas absorbentes de 40 ±5 cm x 40 ±5 cm. Bulto o paquete.</t>
  </si>
  <si>
    <t>060.231.0591</t>
  </si>
  <si>
    <t>Ropa quirúrgica. Paquete para cirugía general universal.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sábana lateral de 130 ±10 cm x 180 ±10 cm. Una sábana hendida de 180 ±10 cm x 240 ±10 cm. Una cubierta para mesa de riñón de 240 ±10 cm x 150 ±10 cm. Una funda de mesa mayo con refuerzo de 50 ±10 cm x 140 ±10 cm. Cuatro toallas absorbentes de 40 ±5 cm x 40 ±5 cm. Bulto o paquete.</t>
  </si>
  <si>
    <t>060.167.8089</t>
  </si>
  <si>
    <t>Sondas. Para alimentación. De plástico transparente estéril y desechable con un orificio en el extremo proximal y otro en los primeros 2 cm. Tamaño: Infantil Longitud: 38.5 cm Calibre: 8 Fr.</t>
  </si>
  <si>
    <t>060.168.9243</t>
  </si>
  <si>
    <t>Sondas. Para alimentación. De plástico transparente estéril y desechable con un orificio en el extremo proximal y otro en los primeros 2 cm. Tamaño: Prematuros Longitud: 38.5 cm Calibre: 5 Fr.</t>
  </si>
  <si>
    <t>060.166.1572</t>
  </si>
  <si>
    <t>Catéteres. Ureteral doble "J" de poliuretano o copolímero olefínico en bloque radiopaco Longitud:  26 cm. Calibre: 7 Fr. (Repuesto  de  la  clave  060.345.0990  del  catálogo  de material de curación).  Pieza.</t>
  </si>
  <si>
    <t>060.286.0132</t>
  </si>
  <si>
    <t>Desinfectantes. Cloruro de benzalconio al 12 %. Cada 100 ml contienen: Cloruro de benzalconio 12 g. Nitrito de sodio (antioxidante) 5 g. Envase con 500 ml.</t>
  </si>
  <si>
    <t>060.345.2483</t>
  </si>
  <si>
    <t>Equipos. Para drenaje ventricular y monitoreo de líquido cefalorraquídeo incluye: Un catéter ventricular de elastómero de silicón radiopaco de 20 a 35 cm de longitud un estilete de acero inoxidable para la colocación del catéter un trocar curvo de acero inoxidable con punta aguda para el paso del catéter subcutáneamente válvula de conexión con catéter distal tabla integrada de presión intracraneal en mm de Hg y cm de agua cámara de goteo de 50 a 75 cm con válvula antirreflujo y tapa para conservar la esterilidad tubo de plástico de 150 a 170 cm de longitud con dos pinzas para ajuste dos Llaves. de paso dos sitios para inyección una bolsa de recolección de vinil con capacidad para 700 ml con marcas cada 50 ml y asa para colgar ajustable a la altura deseada. Estéril y desechable. Equipo.</t>
  </si>
  <si>
    <t>060.168.6439</t>
  </si>
  <si>
    <t>Sondas. Uretrales para irrigación continua. De látex con globo de 30 ml y válvula. Tipo: foley-owen (de 3 vías). Calibre: 20 Fr. Pieza.</t>
  </si>
  <si>
    <t>060.791.0106</t>
  </si>
  <si>
    <t>Resina. Fotopolimerizable para restauración de dientes anteriores y posteriores. Jeringa 3.5g.  Las instituciones podrán elegir las variantes de color y composición.</t>
  </si>
  <si>
    <t>060.953.0597</t>
  </si>
  <si>
    <t>Vendas. Enyesadas de gasa de algodón recubiertas de una capa uniforme de yeso grado médico. Longitud: Ancho: 2.75 m. 20 cm. Envase con 12 piezas.</t>
  </si>
  <si>
    <t>060.596.0111</t>
  </si>
  <si>
    <t>Lubricantes. Glicerina. Envase con 1 lt.</t>
  </si>
  <si>
    <t>060.597.0037</t>
  </si>
  <si>
    <t>Resinas. Autopolimerizables. Para restauración de dientes anteriores. Epóxicas a base de cuarzo y aglutinantes. Estuche con base y catalizador.</t>
  </si>
  <si>
    <t>060.165.0716</t>
  </si>
  <si>
    <t>Cánulas. Para drenaje torácico recta con marca radiopaca. Calibre: 14 Fr. Pieza.</t>
  </si>
  <si>
    <t>060.203.0298</t>
  </si>
  <si>
    <t>Cintas. Testigo para esterilización con gas de óxido de etileno. Tamaño: 18 mm x 50 m. Rollo.</t>
  </si>
  <si>
    <t>060.168.2446</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</si>
  <si>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6.0 mm  Calibre: 24 Fr. Pieza.</t>
  </si>
  <si>
    <t>060.681.0034</t>
  </si>
  <si>
    <t>Pañales. De forma anatómica desechables para niños. Medidas: Chico. Pieza.</t>
  </si>
  <si>
    <t>060.953.2874</t>
  </si>
  <si>
    <t>Vendas. Elásticas de tejido plano ; de algodón con fibras sintéticas.  Longitud: 5 M  Ancho: 15 cm. Envase con 12 piezas.</t>
  </si>
  <si>
    <t>060.527.0552</t>
  </si>
  <si>
    <t>Introductores. De catéter arterial. Consta de: Una guía metálica de 0.035" a 0.038 " con dilatador de vaso una funda o camisa con válvula hemostática y puerto lateral. Calibre: 6 Fr. Estéril y desechable. Pieza. Las medidas serán seleccionadas de acuerdo a las necesidades de las Unidades Médicas.</t>
  </si>
  <si>
    <t>060.345.1865</t>
  </si>
  <si>
    <t>Equipos. Para drenaje por aspiración para uso postquirúrgico. Consta de: fuelle succionador sonda conectora cinta de fijación sonda de succión multiperforada con diámetro externo de 3 mm con válvula de reflujo  y válvula  de activación. Equipo.</t>
  </si>
  <si>
    <t>060.231.0633</t>
  </si>
  <si>
    <t>Ropa quirúrgica. Campo hendido para otorrinolaringología anestesiología y otros. De tela no tejida de polipropileno impermeable a la penetración de líquidos y fluidos color antirreflejante no transparente antiestática y resistente a la tensión en uso normal. Estéril y desechable. Medidas: 70 ±5 cm x 70±5 cm. Pieza.</t>
  </si>
  <si>
    <t>060.166.0251</t>
  </si>
  <si>
    <t>Tubos. Endotraqueales sin globo. De   cloruro   de   polivinilo   transparente graduados con marca radiopaca estériles y desechables. Diámetro Interno: 4.5 mm Calibre: 18 Fr. Pieza</t>
  </si>
  <si>
    <t>060.345.1295</t>
  </si>
  <si>
    <t>Equipos. De gastrotomía de silicón con globo en la punta de 5 a 10 ml con anillo retractor. Calibre: 22 Fr. Juego.</t>
  </si>
  <si>
    <t>060.167.3312</t>
  </si>
  <si>
    <t>Cánulas Orofaríngeas. De plástico transparente o translucido. Tipo: guedel/berman. Tamaño: 1 Longitud: 60 mm. Pieza.</t>
  </si>
  <si>
    <t>060.740.0025</t>
  </si>
  <si>
    <t>Protectores. De piel. Tintura de benjuí al 20%. Envase con 1000 ml.</t>
  </si>
  <si>
    <t>060.551.2235</t>
  </si>
  <si>
    <t>Jeringas. Jeringa de plástico grado médico para aspiración manual endouterina reesterilizable capacidad de 60 ml anillo de seguridad émbolo en forma de abanico extremo interno en forma cónica con anillo de goma negro en su interior válvula sencilla de control externo con empaque de látex en forma de embudo que cubre por dentro la válvula. Para cánulas de 4, 5, y 6 mm de diámetro. Pieza.</t>
  </si>
  <si>
    <t>060.165.0740</t>
  </si>
  <si>
    <t>Catéteres. Catéter venoso, subcutáneo, implantable, que contiene: Un contenedor metálico de titanio con membrana de silicón o poliuretano para puncionar y un catéter de elastómero de silicón, para la administración de bolo o infusión continua. Estéril y desechable. Calibre: 7 Fr.Pieza</t>
  </si>
  <si>
    <t>060.841.4462</t>
  </si>
  <si>
    <t>Suturas. Catgut crómico con aguja. Longitud de la hebra: 68 a 75 cm Calibre de la sutura: 3-0 Características de la aguja: 1/2 círculo ahusada (25-27 mm).  Envase con 12 piezas.</t>
  </si>
  <si>
    <t>060.125.2505</t>
  </si>
  <si>
    <t>Bolsas. Para uso general de polietileno. Biodegradable. Calibre entre 150-200. Para la recolección y desechos de residuos no RPBI. Medidas: 30 x 20 cm. Envase con 100 piezas.</t>
  </si>
  <si>
    <t>060.088.0652</t>
  </si>
  <si>
    <t>Apósitos. Hidrocoloides    para    el    tratamiento    de    heridas extradelgado autoadherible. Estéril. Tamaño: de 10.0 cm ± 0.6 cm x 10.0 cm ± 0.6 cm. Pieza.</t>
  </si>
  <si>
    <t>060.031.0015</t>
  </si>
  <si>
    <t>Adhesivos. Adhesivo Quirúrgico a base de suero de albúmina bovina al 45% y glutaraldehido al 10%; como auxiliar en las técnicas de hemostasia y sutura; para unir sellar o reforzar tejido blando en reparaciones quirúrgicas. Envase con: 2 ml.</t>
  </si>
  <si>
    <t>060.506.1977</t>
  </si>
  <si>
    <t>Injertos. De politetrafluoroetileno. Rectos todos anillados. 6 mm x 70 cm. Pieza.</t>
  </si>
  <si>
    <t>060.168.2560</t>
  </si>
  <si>
    <t>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t>
  </si>
  <si>
    <t>060.167.0680</t>
  </si>
  <si>
    <t>Cánulas Orofaríngeas. De plástico transparente o translucido. Tipo: guedel/berman. Tamaño: 6 Longitud: 110 mm. Pieza</t>
  </si>
  <si>
    <t>080.889.2632</t>
  </si>
  <si>
    <t>Tiras Reactivas Tira reactiva para la determinación semicuantitativa de microalbúmina en orina en un rango de 10 a 100 mg/L en un tiempo aproximado de un minuto. Tubo con 25, 30 o 50 tiras reactivas. RTC y/o TA.</t>
  </si>
  <si>
    <t>060.830.7096</t>
  </si>
  <si>
    <t>Sondas. Para yeyunostomía especial para nutrición a largo plazo. Desechable. Longitud: 120 cm. Calibre: 12 Fr. Pieza.</t>
  </si>
  <si>
    <t>060.231.0625</t>
  </si>
  <si>
    <t>Ropa quirúrgica. Campo hendido para oftalmología y procedimientos menores. De tela no tejida de polipropileno impermeable a la penetración de líquidos y fluidos color antirreflejante no transparente antiestática y resistente a la tensión en uso normal. Estéril y desechable. Medidas: 45 ±5 cm x 45 ±5 cm. Pieza.</t>
  </si>
  <si>
    <t>060.167.0466</t>
  </si>
  <si>
    <t>Cánulas Orofaríngeas. De plástico transparente o translucido. Tipo: guedel/berman. Tamaño: 2 Longitud: 70 mm. Pieza</t>
  </si>
  <si>
    <t>060.833.0171</t>
  </si>
  <si>
    <t>Líquidos. Pesado purificado para uso intraocular perfluoruro de kalina. Envase con 5 ml.</t>
  </si>
  <si>
    <t>060.168.4418</t>
  </si>
  <si>
    <t>Sondas. Gastrointestinales desechables y con marca radiopaca. Tipo: levin. Calibre: 18 Fr. Pieza.</t>
  </si>
  <si>
    <t>060.203.0108</t>
  </si>
  <si>
    <t>Cintas. Métrica. Ahulada graduada en centímetros y milímetros. Longitud: 1.50 m. Pieza.</t>
  </si>
  <si>
    <t>060.830.7088</t>
  </si>
  <si>
    <t>Sondas. Para   drenaje   torácico   de   elastómero   de   silicón radiopaca. Longitud: Calibre: 45 a 51 cm. 19 Fr. Pieza.</t>
  </si>
  <si>
    <t>060.681.0042</t>
  </si>
  <si>
    <t>Pañales. De forma anatómica desechables para niños. Medidas: Mediano. Pieza.</t>
  </si>
  <si>
    <t>060.168.6512</t>
  </si>
  <si>
    <t>Sondas. Uretrales para irrigación continua. De látex con globo de 30 ml y válvula. Tipo: foley-owen (de 3 vías). Calibre: 24 Fr. Pieza.</t>
  </si>
  <si>
    <t>060.842.0287</t>
  </si>
  <si>
    <t>Suturas. De monofilamento sintético absorbible de copolímero de glicolida y épsilon-caprolactona con color precortado 6 hebras por sobre. Longitud de la hebra: 45 cm Calibre de la sutura: 0 Envase con 12 piezas.</t>
  </si>
  <si>
    <t>060.596.0137</t>
  </si>
  <si>
    <t>Gel. Lubricante a base de agua. Envase con 2 a 60 g.</t>
  </si>
  <si>
    <t>060.166.1671</t>
  </si>
  <si>
    <t>Cánula. Para drenaje torácico. Recta con marca radiopaca. Longitud: 45 cm. Calibre:  36 Fr.  Pieza.</t>
  </si>
  <si>
    <t>080.729.0051</t>
  </si>
  <si>
    <t>Portaobjetos. De vidrio rectangulares de grosor uniforme de 75 x 25 x 0.8 a 1.1 mm:  Con esquinas y un extremo esmerilado. Caja con 50 piezas.</t>
  </si>
  <si>
    <t>060.166.0574</t>
  </si>
  <si>
    <t>Cánulas. Para aspiración manual endouterina de polietileno flexible estéril y desechable. Diámetro: 6 mm. Color: Azul. Pieza.</t>
  </si>
  <si>
    <t>060.168.6454</t>
  </si>
  <si>
    <t>Sondas. Uretrales para irrigación continua. De látex con globo de 30 ml y válvula. Tipo: foley-owen (de 3 vías). Calibre: 22 Fr. Pieza.</t>
  </si>
  <si>
    <t>060.231.0575</t>
  </si>
  <si>
    <t>Ropa quirúrgica. Paquete básico.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cubierta para mesa de riñón de 240 ±10 cm x 150 ±10 cm.- Una funda de mesa mayo con refuerzo de 50 ±10 cm x 140 ±10 cm. Cuatro toallas absorbentes de 40 ±5 cm x 40 ±5 cm. Bulto o paquete.</t>
  </si>
  <si>
    <t>060.701.0378</t>
  </si>
  <si>
    <t>Perilla. Para aspiración de secreciones. De hule. No. 4. Pieza.</t>
  </si>
  <si>
    <t>060.066.0054</t>
  </si>
  <si>
    <t>Jabones. Neutro adicionado con glicerina. Pastilla de 100 g. Pieza.</t>
  </si>
  <si>
    <t>060.125.3230</t>
  </si>
  <si>
    <t>Bolsas. Para uso general de polietileno. Biodegradable. Calibre entre 150-200. Para la recolección y desechos de residuos no RPBI. Medidas: 60 x 80 cm. Envase con 100 piezas.</t>
  </si>
  <si>
    <t>060.894.0052</t>
  </si>
  <si>
    <t>Toallas. Para gineco-obstetricia. Rectangulares constituidas por cuatro capas de material absorbente. Desechables. Envase con 100 piezas.</t>
  </si>
  <si>
    <t>060.550.0446</t>
  </si>
  <si>
    <t>Jeringas. De plástico sin aguja con pivote tipo luer lock estériles y desechables. Capacidad: 10 ml Escala graduada en ml Divisiones de 1.0 y subdivisiones de 0.2. Envase con 100 piezas excepto las 20 ml que es de 50.</t>
  </si>
  <si>
    <t>060.231.0666</t>
  </si>
  <si>
    <t>Bata quirúrgica con puños ajustables y refuerzo en mangas y pecho. Tela no tejida de polipropileno impermeable a la penetración de líquidos y fluidos ; antiestática y resistente a la tensión. Estéril y desechable. Tamaño: Mediano Pieza.</t>
  </si>
  <si>
    <t>060.231.0641</t>
  </si>
  <si>
    <t>Bata quirúrgica con puños ajustables y refuerzo en mangas y pecho. Tela no tejida de polipropileno impermeable a la penetración de líquidos y fluidos ; antiestática y resistente a la tensión. Estéril y desechable. Tamaño: Grande Pieza.</t>
  </si>
  <si>
    <t>060.231.0609</t>
  </si>
  <si>
    <t>Ropa quirúrgica. Paquete para parto. Tela no tejida de polipropileno impermeable a la penetración de líquidos y fluidos color antirreflejante no transparente antiestática y resistente a la tensión en uso normal. Estéril y desechable. Contiene: Dos Batas quirúrgicas. para cirujano puños ajustables refuerzo en mangas y pecho tamaño grande. Cuatro campos sencillos de 90 ±10 cm x 90 ±10 cm. Dos pierneras de 100 ±10 cm x 110 ±10 cm. Una cubierta para mesa de riñón de 240 ±10 cm x 150 ±10 cm. Dos toallas absorbentes de 40 ±5 cm x 40 ±5 cm. Bulto o paquete.</t>
  </si>
  <si>
    <t>060.841.1914</t>
  </si>
  <si>
    <t>Suturas. Seda negra trenzada con aguja. Longitud de la hebra: 75 cm Calibre de la sutura: 4-0 Características de la aguja: 1/2 círculo ahusada (20-25 mm). Envase con 12 piezas.</t>
  </si>
  <si>
    <t>060.550.2186</t>
  </si>
  <si>
    <t>Jeringas. Jeringa para insulina de plástico grado médico; graduada de 0 a 100 unidades con capacidad de 1 ml. Con aguja de acero inoxidable longitud 13 mm calibre 27 G. Estéril y desechable. Pieza.</t>
  </si>
  <si>
    <t>060.550.2608</t>
  </si>
  <si>
    <t>Jeringas. De plástico grado médico de 5 ml de capacidad escala graduada en ml con divisiones de 1.0 ml y subdivisiones de 0.2 y aguja de 20 G y 38 mm de longitud estéril y desechable. Pieza.</t>
  </si>
  <si>
    <t>060.166.0228</t>
  </si>
  <si>
    <t>Tubos. Endotraqueales sin globo. De   cloruro   de   polivinilo   transparente graduados con marca radiopaca estériles y desechables. Diámetro Interno: 3.0 mm Calibre: 12 Fr. Pieza</t>
  </si>
  <si>
    <t>060.550.1279</t>
  </si>
  <si>
    <t>Jeringas. De  plástico  grado  médico  con  pivote  tipo  luer  lock capacidad de 3 ml escala graduada en ml con divisiones de 0.5 ml y subdivisiones de 0.1 ml con aguja calibre 22 G y 32 mm de longitud. Estéril y desechable. Pieza.</t>
  </si>
  <si>
    <t>060.066.0914</t>
  </si>
  <si>
    <t>Antisépticos. Líquido antiséptico para lavado pre y postquirúrgico de manos y piel formulado a base de 0.75% mínimo de triclosan 1.1% mínimo de ortofenilfenol con 10% mínimo de jabón anhidro de coco en base seca humectantes y suavizantes. De amplio espectro antimicrobiano. Envase con 4 lts.</t>
  </si>
  <si>
    <t>060.231.0674</t>
  </si>
  <si>
    <t>Bata quirúrgica con puños ajustables y refuerzo en mangas y pecho. Tela no tejida de polipropileno impermeable a la penetración de líquidos y fluidos ; antiestática y resistente a la tensión. Estéril y desechable. Tamaño: Chico Pieza.</t>
  </si>
  <si>
    <t>060.168.4277</t>
  </si>
  <si>
    <t>Sondas. Gastrointestinales desechables y con marca radiopaca. Tipo: levin. Calibre: 12 Fr. Pieza.</t>
  </si>
  <si>
    <t>060.166.0293</t>
  </si>
  <si>
    <t>Tubos. Endotraqueales sin globo. De   cloruro   de   polivinilo   transparente graduados con marca radiopaca estériles y desechables. Diámetro Interno: 6.5 mm Calibre: 26 Fr. Pieza</t>
  </si>
  <si>
    <t>060.859.0519</t>
  </si>
  <si>
    <t>Tapones. Tapones   luer   lock   para   catéter   de   Hickman   para heparinización. Estéril y desechable. Pieza.</t>
  </si>
  <si>
    <t>% ASIGNADO</t>
  </si>
  <si>
    <t>CLAVE</t>
  </si>
  <si>
    <t>GRUPO ALDAI, S.A. DE C.V.</t>
  </si>
  <si>
    <t>DISEÑO Y DESARROLLO MEDICO, S.A. DE C.V.</t>
  </si>
  <si>
    <t>COMERCIT , S.A. DE C.V.</t>
  </si>
  <si>
    <t>MEL DE MÉXICO, S.A. DE C.V.</t>
  </si>
  <si>
    <t>GARKEN MEDICAL, S.A. DE C.V.</t>
  </si>
  <si>
    <t>MADERIE, S.A DE C.V.</t>
  </si>
  <si>
    <t>BOSTON MEDICAL DEVICE DE MEXICO, S. DE R.L. DE C.V.</t>
  </si>
  <si>
    <t>INDUSTRIAS DANJUR, S.A. DE C.V.</t>
  </si>
  <si>
    <t>QUIMED, S.A DE C.V.</t>
  </si>
  <si>
    <t>PROMESURGICAL, S.A. DE C.V.</t>
  </si>
  <si>
    <t>FARMACIA DE GENERICOS, S.A. DE C.V.</t>
  </si>
  <si>
    <t>ISM INNOVA SALUD MEXICO S.A.P.I. DE C.V.</t>
  </si>
  <si>
    <t>IMPULSORA DE MATERIAL HOSPITALARIO, S.A DE C.V.</t>
  </si>
  <si>
    <t>BOSTON SCIENTIFIC DE MEXICO, S.A. DE C.V.</t>
  </si>
  <si>
    <t>EQUIPOS MEDICOS VIZCARRA, S.A.</t>
  </si>
  <si>
    <t>ARROW INTERNACIONAL DE MEXICO, S.A. DE C.V.</t>
  </si>
  <si>
    <t>GRUPO INDUSTRIAL POSEIDON, S.A. DE C.V.</t>
  </si>
  <si>
    <t>DL MEDICA, S.A DE C.V.</t>
  </si>
  <si>
    <t>IMEDIC, S.A. DE C.V.</t>
  </si>
  <si>
    <t>INTERCAMBIO GLOBAL LATINOAMERICANA, S.A. DE C.V.</t>
  </si>
  <si>
    <t>BIOMIX LAB MEXICO, S.A. DE C.V.</t>
  </si>
  <si>
    <t>ECO DISTRIBUIDORA MEDICA, S.A. DE C.V.</t>
  </si>
  <si>
    <t>PHARMATH DE MEXICO, S..A DE C.V.</t>
  </si>
  <si>
    <t>GALIA TEXTIL, S.A. DE C.V.</t>
  </si>
  <si>
    <t>LABORATORIOS LE ROY, S.A. DE C.V.</t>
  </si>
  <si>
    <t>JOSE MIGUEL URIBE ALVAREZ TOSTADO</t>
  </si>
  <si>
    <t>INSTRUMENTOS Y ACCESORIOS AUTOMATIZADOS, S.A. DE C.V.</t>
  </si>
  <si>
    <t>MOBIUS MEDICAL MEXICO, S.A. DE C.V.</t>
  </si>
  <si>
    <t>SUPLIMEX, S.A. DE C.V.</t>
  </si>
  <si>
    <t>TECNOLOGIA MEDICA INTERAMERICANA, S.A. DE C.V.</t>
  </si>
  <si>
    <t>INTERNACIONAL FARMACEUTICA, S.A. DE C.V.</t>
  </si>
  <si>
    <t>PRODUCTOS HOSPITALARIOS DE OCCIDENTE, S.A. DE C.V.</t>
  </si>
  <si>
    <t>EQUIVER, S.A. DE C.V.</t>
  </si>
  <si>
    <t>AGYPROM, S.A DE C.V.</t>
  </si>
  <si>
    <t>AGY -090902-UX8</t>
  </si>
  <si>
    <t>AGY</t>
  </si>
  <si>
    <t>MEXICO</t>
  </si>
  <si>
    <t>E.U.A.</t>
  </si>
  <si>
    <t>ARROW</t>
  </si>
  <si>
    <t>ARROW INTERNACIONAL DE CHIHUAHUA, S.A. DE C.V.</t>
  </si>
  <si>
    <t>1005C91 SSA</t>
  </si>
  <si>
    <t>BLM -200122-KD7</t>
  </si>
  <si>
    <t>BIOMICS LAB</t>
  </si>
  <si>
    <t>BMD -080516-984</t>
  </si>
  <si>
    <t>1946C2015 SSA</t>
  </si>
  <si>
    <t>DUODERM ET 10X10</t>
  </si>
  <si>
    <t>REPUBLICA DOMINICANA</t>
  </si>
  <si>
    <t>BOSTON SCIENTIFIC</t>
  </si>
  <si>
    <t>COSTA RICA</t>
  </si>
  <si>
    <t>DIAFRA, S.A. DE C.V.</t>
  </si>
  <si>
    <t>DIA -920928-HE3</t>
  </si>
  <si>
    <t>COM -151021-KR3</t>
  </si>
  <si>
    <t>OFICIO</t>
  </si>
  <si>
    <t>PHARMAP PLY</t>
  </si>
  <si>
    <t>DDM -950901-N65</t>
  </si>
  <si>
    <t>0363C2021 SSA</t>
  </si>
  <si>
    <t>ADHESIVO QUIRURGICO</t>
  </si>
  <si>
    <t>DL</t>
  </si>
  <si>
    <t>DLP</t>
  </si>
  <si>
    <t>EDM -161109-RH7</t>
  </si>
  <si>
    <t>COHMEDIC, S.A. DE C.V.</t>
  </si>
  <si>
    <t>COHMEDIC</t>
  </si>
  <si>
    <t>EMV -640304-779</t>
  </si>
  <si>
    <t>ENDOCAT VIURET</t>
  </si>
  <si>
    <t>SUBCLAVICAT VIURET</t>
  </si>
  <si>
    <t>KIT BASICO VIZCARRA</t>
  </si>
  <si>
    <t>EQU -010308-TU4</t>
  </si>
  <si>
    <t>2105R2021 SSA</t>
  </si>
  <si>
    <t>REPUBLICA CHECA</t>
  </si>
  <si>
    <t>MERKA MED DESECHABLES, S.A. DE C.V.</t>
  </si>
  <si>
    <t>MMD -060815-3FA</t>
  </si>
  <si>
    <t>2218C2018 SSA</t>
  </si>
  <si>
    <t>EQUIPOS PARA DRENAJE POSQUIRURGICO</t>
  </si>
  <si>
    <t>GTE -840618-IJ7</t>
  </si>
  <si>
    <t>NO REQUIERE</t>
  </si>
  <si>
    <t>GALIA</t>
  </si>
  <si>
    <t>GALIA ESPONJA DE GASA</t>
  </si>
  <si>
    <t>2716C2013 SSA</t>
  </si>
  <si>
    <t>GALIA VENDAS DE GASA DE ALGODÓN</t>
  </si>
  <si>
    <t>2702C2013 SSA</t>
  </si>
  <si>
    <t>GALIA VENDAS ENYESADAS</t>
  </si>
  <si>
    <t>GME -170117-QQ4</t>
  </si>
  <si>
    <t>DEGASA, S.A. DE C.V.</t>
  </si>
  <si>
    <t>DEG -980701-5H8</t>
  </si>
  <si>
    <t>01513C2000 SSA</t>
  </si>
  <si>
    <t>PROTEC</t>
  </si>
  <si>
    <t>0822C87 SSA</t>
  </si>
  <si>
    <t>DERMODINE</t>
  </si>
  <si>
    <t>DERMO QRIT</t>
  </si>
  <si>
    <t>3303C2012 SSA</t>
  </si>
  <si>
    <t>VENDALASTIC</t>
  </si>
  <si>
    <t>GAL -060425-GM1</t>
  </si>
  <si>
    <t>ITALIA</t>
  </si>
  <si>
    <t>2350C2014 SSA</t>
  </si>
  <si>
    <t>ALCHIMIA</t>
  </si>
  <si>
    <t>IME -040414-IX9</t>
  </si>
  <si>
    <t>PAQUETE BASICO COHMEDIC</t>
  </si>
  <si>
    <t>ROPA DESECHABEL RDM</t>
  </si>
  <si>
    <t>P3</t>
  </si>
  <si>
    <t>ROPA DESECHABLE DE MEXICO, S. DE R.L. DE C.V.</t>
  </si>
  <si>
    <t>JORGE ANTONIO PEREZ LOPEZ</t>
  </si>
  <si>
    <t>IMH -090303-484</t>
  </si>
  <si>
    <t>2144C2021 SSA</t>
  </si>
  <si>
    <t>CHINA</t>
  </si>
  <si>
    <t>RESPIFIX</t>
  </si>
  <si>
    <t>PERILLA DE HULE MEDICA</t>
  </si>
  <si>
    <t>IDA -190508-SR6</t>
  </si>
  <si>
    <t>INPLAMEDIC, S.A. DE C.V.</t>
  </si>
  <si>
    <t>TROKAR, S.A. DE C.V.</t>
  </si>
  <si>
    <t>TRO -700221-R1A</t>
  </si>
  <si>
    <t>TECNICA MEDICAL, S.A. DE C.V.</t>
  </si>
  <si>
    <t>TME -981111-988</t>
  </si>
  <si>
    <t>BMH INTERNACIONAL, S.A. DE C.V.</t>
  </si>
  <si>
    <t>NO REQUIRE</t>
  </si>
  <si>
    <t>INPLAMEDIC</t>
  </si>
  <si>
    <t>TROKAR</t>
  </si>
  <si>
    <t>ARGYLE</t>
  </si>
  <si>
    <t>TECMED</t>
  </si>
  <si>
    <t>BMH</t>
  </si>
  <si>
    <t>TAGUM</t>
  </si>
  <si>
    <t>PERU</t>
  </si>
  <si>
    <t>IAA -980126-MD4</t>
  </si>
  <si>
    <t>CUTANPLAST</t>
  </si>
  <si>
    <t>LGMD</t>
  </si>
  <si>
    <t xml:space="preserve">NEXTMED, S.A. DE C.V. </t>
  </si>
  <si>
    <t>IGL -050721-I85</t>
  </si>
  <si>
    <t>NEX -130913-C14</t>
  </si>
  <si>
    <t>NEXTMED</t>
  </si>
  <si>
    <t>IFA -841005-198</t>
  </si>
  <si>
    <t>SEDA ATRAMAT</t>
  </si>
  <si>
    <t>NYLON  MONOFILAMENTO ATRAMAT</t>
  </si>
  <si>
    <t>PGC25</t>
  </si>
  <si>
    <t>IIS -140512-PR5</t>
  </si>
  <si>
    <t>0380C2021 SSA</t>
  </si>
  <si>
    <t>0739E2018 SSA</t>
  </si>
  <si>
    <t>TRAMITE</t>
  </si>
  <si>
    <t>86710 SSA</t>
  </si>
  <si>
    <t>1643C2018 SSA</t>
  </si>
  <si>
    <t>1275C2017 SSA</t>
  </si>
  <si>
    <t>2224C2018 SSA</t>
  </si>
  <si>
    <t>MERKA MED</t>
  </si>
  <si>
    <t>DRENOVAC</t>
  </si>
  <si>
    <t>MEDIKA</t>
  </si>
  <si>
    <t>DRENOVAC, S.A. DE C.V.</t>
  </si>
  <si>
    <t>DRE -750217-U13</t>
  </si>
  <si>
    <t>LLR -830511-9Y9</t>
  </si>
  <si>
    <t>0070C2015 SSA</t>
  </si>
  <si>
    <t>LE ROY</t>
  </si>
  <si>
    <t>MAD -130904-4S8</t>
  </si>
  <si>
    <t>LABORATORIOS DEL RIO, S.A.</t>
  </si>
  <si>
    <t>LRI -720712-IP2</t>
  </si>
  <si>
    <t>1501C96 SSA</t>
  </si>
  <si>
    <t>SURGYFEN</t>
  </si>
  <si>
    <t>MAPE+TZIN, S.A. DE C.V</t>
  </si>
  <si>
    <t>MAP -160728-P91</t>
  </si>
  <si>
    <t>1721C2016 SSA</t>
  </si>
  <si>
    <t>0149C86 SSA</t>
  </si>
  <si>
    <t>0949C87 SSA</t>
  </si>
  <si>
    <t>1438C2003 SSA</t>
  </si>
  <si>
    <t>HOOJ-630715-KD4</t>
  </si>
  <si>
    <t>JAIME HOYO ORTIZ</t>
  </si>
  <si>
    <t>CONAMCO, S.A. DE C.V.</t>
  </si>
  <si>
    <t>CON -920326-I68</t>
  </si>
  <si>
    <t>JABON BREFER TRICLOGERM NF</t>
  </si>
  <si>
    <t>MEDENTAL COMPOSITE RESTORATIVE</t>
  </si>
  <si>
    <t>RESINA DE CURADO VISIBLE A LA LUZ</t>
  </si>
  <si>
    <t>TAPON PARA CATETER HICKMAN</t>
  </si>
  <si>
    <t>MME -780817-SAA</t>
  </si>
  <si>
    <t>153300CO431943</t>
  </si>
  <si>
    <t>153300CO331942</t>
  </si>
  <si>
    <t>153300CO331943</t>
  </si>
  <si>
    <t>CORONA NEUTRO</t>
  </si>
  <si>
    <t>TS AJE</t>
  </si>
  <si>
    <t>MC CHEMICAL</t>
  </si>
  <si>
    <t>RED EYE</t>
  </si>
  <si>
    <t>FABRICA DE JABON LA CORONA, S.A. DE C.V.</t>
  </si>
  <si>
    <t>TS AJ DE MEXICO, S.A. DE C.V.</t>
  </si>
  <si>
    <t>LETICIA ROGEL ORTIZ</t>
  </si>
  <si>
    <t>MMM -140828-8E7</t>
  </si>
  <si>
    <t>USA</t>
  </si>
  <si>
    <t>PME -050509-DE5</t>
  </si>
  <si>
    <t>0418C2020 SSA</t>
  </si>
  <si>
    <t>PAQUETE ROPA QUIRURGICA</t>
  </si>
  <si>
    <t>B&amp;MED, S.A. DE C.V.</t>
  </si>
  <si>
    <t>B&amp;M -071015-BV5</t>
  </si>
  <si>
    <t>CARLOS MONTENEGRO CASTRO</t>
  </si>
  <si>
    <t>MOCC-940306-AU4</t>
  </si>
  <si>
    <t>4YOURSA FETY</t>
  </si>
  <si>
    <t>PHO -141023-GB5</t>
  </si>
  <si>
    <t>PRO -120815-NHA</t>
  </si>
  <si>
    <t>ARGENTINA</t>
  </si>
  <si>
    <t>2009C2019 SSA</t>
  </si>
  <si>
    <t>0977C2014 SSA</t>
  </si>
  <si>
    <t>2051C2019 SSA</t>
  </si>
  <si>
    <t>1034C2013 SSA</t>
  </si>
  <si>
    <t>0918C2013 SSA</t>
  </si>
  <si>
    <t>MICRO-TECH</t>
  </si>
  <si>
    <t>SILMAG</t>
  </si>
  <si>
    <t>QUI -210824-AN5</t>
  </si>
  <si>
    <t xml:space="preserve">MEDIPLASTIC </t>
  </si>
  <si>
    <t>SUP -060615-BY8</t>
  </si>
  <si>
    <t>0670C2007 SSA</t>
  </si>
  <si>
    <t>1372C2015 SSA</t>
  </si>
  <si>
    <t>0881C2017 SSA</t>
  </si>
  <si>
    <t>SENSIMEDICAL</t>
  </si>
  <si>
    <t>TMI -000803-H44</t>
  </si>
  <si>
    <t>1461E2015 SSA</t>
  </si>
  <si>
    <t>TAIWAN</t>
  </si>
  <si>
    <t>IPAS EASYGRIP</t>
  </si>
  <si>
    <t>0086E2017 SSA</t>
  </si>
  <si>
    <t>IPAS MVA PLUS</t>
  </si>
  <si>
    <t>AIM -930716-2M9</t>
  </si>
  <si>
    <t>AIC -940704-HH2</t>
  </si>
  <si>
    <t>FGE -980427-N95</t>
  </si>
  <si>
    <t>UIAM-7110036E4</t>
  </si>
  <si>
    <t>NO_PROV</t>
  </si>
  <si>
    <t xml:space="preserve">RAZON SOCIAL </t>
  </si>
  <si>
    <t>BSM -961107-QV7</t>
  </si>
  <si>
    <t>DME -971017-FZ7</t>
  </si>
  <si>
    <t>EQU -070308-TU4</t>
  </si>
  <si>
    <t>GIP -870706-PK9</t>
  </si>
  <si>
    <t>0859C2014 SSA</t>
  </si>
  <si>
    <t>191C91 SSA</t>
  </si>
  <si>
    <t>0645C2020 SSA</t>
  </si>
  <si>
    <t>0134E2000 SSA</t>
  </si>
  <si>
    <t>01459E2000 SSA</t>
  </si>
  <si>
    <t>0357R97 SSA</t>
  </si>
  <si>
    <t>1544E2007 SSA</t>
  </si>
  <si>
    <t>01166C99 SSA</t>
  </si>
  <si>
    <t>0492C2012 SSA</t>
  </si>
  <si>
    <t>01585C99 SSA</t>
  </si>
  <si>
    <t>2709C2013 SSA</t>
  </si>
  <si>
    <t>COH -040928-RY1</t>
  </si>
  <si>
    <t>0119C98 SSA</t>
  </si>
  <si>
    <t>0118C98 SSA</t>
  </si>
  <si>
    <t>1774C2002 SSA</t>
  </si>
  <si>
    <t>0282C86 SSA</t>
  </si>
  <si>
    <t>1397C86 SSA</t>
  </si>
  <si>
    <t>2995C2013 SSA</t>
  </si>
  <si>
    <t>0567C2016 SSA</t>
  </si>
  <si>
    <t>0720C2011 SSA</t>
  </si>
  <si>
    <t>1246C98 SSA</t>
  </si>
  <si>
    <t>2337C2012 SSA</t>
  </si>
  <si>
    <t>RDD -111007-FS9</t>
  </si>
  <si>
    <t>PELI-700315-257</t>
  </si>
  <si>
    <t>1253C2014 SSA</t>
  </si>
  <si>
    <t>1786C2017 SSA</t>
  </si>
  <si>
    <t>NO APLICA</t>
  </si>
  <si>
    <t>2127C2016 SSA</t>
  </si>
  <si>
    <t>0082E81 SSA</t>
  </si>
  <si>
    <t>0645C86 SSA</t>
  </si>
  <si>
    <t>193300CTO080268</t>
  </si>
  <si>
    <t>1008C2004 SSA</t>
  </si>
  <si>
    <t>173300CO210823</t>
  </si>
  <si>
    <t>173300CO210824</t>
  </si>
  <si>
    <t>173300CO210970</t>
  </si>
  <si>
    <t>0172C2019 SSA</t>
  </si>
  <si>
    <t>01139C2012 SSA</t>
  </si>
  <si>
    <t>0134E2019 SSA</t>
  </si>
  <si>
    <t>1147C2017 SSA</t>
  </si>
  <si>
    <t>35690 SSA</t>
  </si>
  <si>
    <t>38849 SSA</t>
  </si>
  <si>
    <t>0895C2005 SSA</t>
  </si>
  <si>
    <t>2703C2017 SSA</t>
  </si>
  <si>
    <t>ADVANTA VXT INJERTO VASCULAR</t>
  </si>
  <si>
    <t>TOALLAS GINECO-OBSTETRICAS</t>
  </si>
  <si>
    <t>00118309</t>
  </si>
  <si>
    <t xml:space="preserve">AGYPROM, S. A. DE C. V.                           </t>
  </si>
  <si>
    <t>00001110</t>
  </si>
  <si>
    <t xml:space="preserve">ARROW INTERNACIONAL DE MEXICO, S. A. DE C. V.     </t>
  </si>
  <si>
    <t>00149315</t>
  </si>
  <si>
    <t xml:space="preserve">BIOMICS LAB MEXICO, S.A. DE C.V.                  </t>
  </si>
  <si>
    <t>00146454</t>
  </si>
  <si>
    <t>BOSTON MEDICAL DEVICE DE MEXICO, S. DE R.L. DE C.V</t>
  </si>
  <si>
    <t>00033728</t>
  </si>
  <si>
    <t xml:space="preserve">BOSTON SCIENTIFIC DE MEXICO, S. A. DE C. V.       </t>
  </si>
  <si>
    <t>00136398</t>
  </si>
  <si>
    <t xml:space="preserve">COMERCIT, SA DE CV.                               </t>
  </si>
  <si>
    <t>00032898</t>
  </si>
  <si>
    <t xml:space="preserve">DISENO Y DESARROLLO MEDICO, S.A. DE C.V.          </t>
  </si>
  <si>
    <t>00146432</t>
  </si>
  <si>
    <t xml:space="preserve">DL MEDICA, S.A. DE C.V.                           </t>
  </si>
  <si>
    <t>00139767</t>
  </si>
  <si>
    <t xml:space="preserve">ECO DISTRIBUIDORA MEDICA, S.A. DE C.V.            </t>
  </si>
  <si>
    <t>00031840</t>
  </si>
  <si>
    <t xml:space="preserve">EQUIPOS MEDICOS VIZCARRA, S. A.                   </t>
  </si>
  <si>
    <t>00107978</t>
  </si>
  <si>
    <t xml:space="preserve">EQUIVER, S. A. DE C. V.                           </t>
  </si>
  <si>
    <t>00036027</t>
  </si>
  <si>
    <t xml:space="preserve">FARMACIA DE GENERICOS, S. A. DE C. V.             </t>
  </si>
  <si>
    <t>00033672</t>
  </si>
  <si>
    <t xml:space="preserve">GALIA TEXTIL, S. A. DE C. V.                      </t>
  </si>
  <si>
    <t>00144794</t>
  </si>
  <si>
    <t xml:space="preserve">GARKEN MEDICAL, S.A. DE C.V.                      </t>
  </si>
  <si>
    <t>00107134</t>
  </si>
  <si>
    <t xml:space="preserve">GRUPO ALDAI, S. A. DE C. V.                       </t>
  </si>
  <si>
    <t>00146435</t>
  </si>
  <si>
    <t xml:space="preserve">GRUPO INDUSTRIAL POSEIDON, S.A. DE C.V.           </t>
  </si>
  <si>
    <t>00077938</t>
  </si>
  <si>
    <t xml:space="preserve">IMEDIC, S.A. DE C.V.                              </t>
  </si>
  <si>
    <t>00147969</t>
  </si>
  <si>
    <t xml:space="preserve">IMPULSORA DE MATERIAL HOSPITALARIO, S.A. DE C.V.  </t>
  </si>
  <si>
    <t>00150469</t>
  </si>
  <si>
    <t xml:space="preserve">INDUSTRIAS DANJUR S.A. DE C.V.                    </t>
  </si>
  <si>
    <t>00033005</t>
  </si>
  <si>
    <t>INSTRUMENTOS Y ACCESORIOS AUTOMATIZADOS, S.A. DE C</t>
  </si>
  <si>
    <t>00115130</t>
  </si>
  <si>
    <t xml:space="preserve">INTERCAMBIO GLOBAL LATINOAMERICA, S.A. DE C.V.    </t>
  </si>
  <si>
    <t>00030048</t>
  </si>
  <si>
    <t xml:space="preserve">INTERNACIONAL FARMACEUTICA, S.A. DE C.V.          </t>
  </si>
  <si>
    <t>00134236</t>
  </si>
  <si>
    <t xml:space="preserve">ISM INNOVA SALUD MÉXICO, S.A.P.I. DE C.V.         </t>
  </si>
  <si>
    <t>00033857</t>
  </si>
  <si>
    <t xml:space="preserve">LABORATORIOS LE ROY, S. A. DE C. V.               </t>
  </si>
  <si>
    <t>00137824</t>
  </si>
  <si>
    <t xml:space="preserve">MADERIE, S.A. DE C.V.                             </t>
  </si>
  <si>
    <t>00138570</t>
  </si>
  <si>
    <t xml:space="preserve">MAPE+TZIN, S.A. DE C.V.                           </t>
  </si>
  <si>
    <t>00038469</t>
  </si>
  <si>
    <t xml:space="preserve">MEL DE MEXICO, S.A. DE C.V.                       </t>
  </si>
  <si>
    <t>00146992</t>
  </si>
  <si>
    <t xml:space="preserve">MOBIUS MEDICAL MEXICO, S.A. DE C.V.               </t>
  </si>
  <si>
    <t>00120960</t>
  </si>
  <si>
    <t xml:space="preserve">PHARMATH DE MÉXICO, S.A. DE C.V.                  </t>
  </si>
  <si>
    <t>00144855</t>
  </si>
  <si>
    <t>00124763</t>
  </si>
  <si>
    <t xml:space="preserve">PROMESURGICAL, S.A. DE C.V.                       </t>
  </si>
  <si>
    <t>00097900</t>
  </si>
  <si>
    <t xml:space="preserve">SUPLIMEX, S.A. DE C.V.                            </t>
  </si>
  <si>
    <t>00023937</t>
  </si>
  <si>
    <t xml:space="preserve">TECNOLOGIA MEDICA INTERAMERICANA, S.A. DE C.V.    </t>
  </si>
  <si>
    <t>RL</t>
  </si>
  <si>
    <t>RICARDO GALLINA PACHECO</t>
  </si>
  <si>
    <t>AURA ENRIQUETA VAZQEUZ MARTINEZ</t>
  </si>
  <si>
    <t>FALTA REPRESENTEN LEGAL</t>
  </si>
  <si>
    <t>ANGELICA AGONIZANTE HUERTA</t>
  </si>
  <si>
    <t>YEZMIN LOPEZ HERNANDEZ</t>
  </si>
  <si>
    <t>ISMAEL OSCAR GOMEZ REYES</t>
  </si>
  <si>
    <t>JULIAN MACIAS LIZAOLA</t>
  </si>
  <si>
    <t>RICARDO FERNANDEZ GUEVARA</t>
  </si>
  <si>
    <t>LIC. MIGUEL ANTONIO MARTINEZ ENRIQUEZ</t>
  </si>
  <si>
    <t>ARGELIA PARRA PÉREZ</t>
  </si>
  <si>
    <t>SANDRA LOPEZ VALERA</t>
  </si>
  <si>
    <t>JAVIER GONZALEZ TORREZ</t>
  </si>
  <si>
    <t>JHOVANY RODEA DAVILA</t>
  </si>
  <si>
    <t>HECTOR  SUAREZ MUÑOS</t>
  </si>
  <si>
    <t>MARIA DEL PILAR ORTEGA RAMIREZ</t>
  </si>
  <si>
    <t>ROMEO GONZALEZ ALVAREZ</t>
  </si>
  <si>
    <t>ANA LILIA GUERRERO VAZQUEZ</t>
  </si>
  <si>
    <t>ALFREDO JORGE ARCE RIVERA</t>
  </si>
  <si>
    <t>MARIA ROSA ISELA LOPEZ AGUIRRE</t>
  </si>
  <si>
    <t>LILIANA RIOS GONZALEZ</t>
  </si>
  <si>
    <t>DANIEL TALAVERA FLORES</t>
  </si>
  <si>
    <t>CINTHYA SANCHEZ ROJAS</t>
  </si>
  <si>
    <t>NORMA ISABEL JIMENEZ MEDINA</t>
  </si>
  <si>
    <t>MARIO DEL RÍO ESTRADA</t>
  </si>
  <si>
    <t>MARTIN LOPEZ ARELLANO</t>
  </si>
  <si>
    <t>ROGELIO DE JESUS BAUTISTA</t>
  </si>
  <si>
    <t>MAURICIO MARURI AGUILAR</t>
  </si>
  <si>
    <t>JUAN MIGUEL PRADA DE LOMO</t>
  </si>
  <si>
    <t>EDNA MARCELA ISUNZA ROCHA</t>
  </si>
  <si>
    <t>FABIOLA AVENDAÑO JAIMES</t>
  </si>
  <si>
    <t>RAUL MORALES LANDEROS</t>
  </si>
  <si>
    <t>MARIO CARLOS BARCENAS SANCHEZ</t>
  </si>
  <si>
    <t>Gpo</t>
  </si>
  <si>
    <t>Gen</t>
  </si>
  <si>
    <t>Esp</t>
  </si>
  <si>
    <t>Dif</t>
  </si>
  <si>
    <t>Var</t>
  </si>
  <si>
    <t>060</t>
  </si>
  <si>
    <t>016</t>
  </si>
  <si>
    <t>0287</t>
  </si>
  <si>
    <t>00</t>
  </si>
  <si>
    <t>01</t>
  </si>
  <si>
    <t>031</t>
  </si>
  <si>
    <t>0015</t>
  </si>
  <si>
    <t>034</t>
  </si>
  <si>
    <t>0103</t>
  </si>
  <si>
    <t>13</t>
  </si>
  <si>
    <t>066</t>
  </si>
  <si>
    <t>0054</t>
  </si>
  <si>
    <t>02</t>
  </si>
  <si>
    <t>0666</t>
  </si>
  <si>
    <t>12</t>
  </si>
  <si>
    <t>0914</t>
  </si>
  <si>
    <t>03</t>
  </si>
  <si>
    <t>082</t>
  </si>
  <si>
    <t>0104</t>
  </si>
  <si>
    <t>04</t>
  </si>
  <si>
    <t>088</t>
  </si>
  <si>
    <t>0652</t>
  </si>
  <si>
    <t>125</t>
  </si>
  <si>
    <t>2505</t>
  </si>
  <si>
    <t>3230</t>
  </si>
  <si>
    <t>165</t>
  </si>
  <si>
    <t>0716</t>
  </si>
  <si>
    <t>0740</t>
  </si>
  <si>
    <t>166</t>
  </si>
  <si>
    <t>0228</t>
  </si>
  <si>
    <t>0236</t>
  </si>
  <si>
    <t>0251</t>
  </si>
  <si>
    <t>0293</t>
  </si>
  <si>
    <t>0574</t>
  </si>
  <si>
    <t>1564</t>
  </si>
  <si>
    <t>1572</t>
  </si>
  <si>
    <t>1671</t>
  </si>
  <si>
    <t>1689</t>
  </si>
  <si>
    <t>167</t>
  </si>
  <si>
    <t>0466</t>
  </si>
  <si>
    <t>05</t>
  </si>
  <si>
    <t>0680</t>
  </si>
  <si>
    <t>0789</t>
  </si>
  <si>
    <t>3312</t>
  </si>
  <si>
    <t>7974</t>
  </si>
  <si>
    <t>11</t>
  </si>
  <si>
    <t>8089</t>
  </si>
  <si>
    <t>168</t>
  </si>
  <si>
    <t>2446</t>
  </si>
  <si>
    <t>2453</t>
  </si>
  <si>
    <t>2560</t>
  </si>
  <si>
    <t>4277</t>
  </si>
  <si>
    <t>4418</t>
  </si>
  <si>
    <t>6439</t>
  </si>
  <si>
    <t>6454</t>
  </si>
  <si>
    <t>6512</t>
  </si>
  <si>
    <t>9243</t>
  </si>
  <si>
    <t>189</t>
  </si>
  <si>
    <t>0049</t>
  </si>
  <si>
    <t>203</t>
  </si>
  <si>
    <t>0108</t>
  </si>
  <si>
    <t>0298</t>
  </si>
  <si>
    <t>231</t>
  </si>
  <si>
    <t>0575</t>
  </si>
  <si>
    <t>0583</t>
  </si>
  <si>
    <t>0591</t>
  </si>
  <si>
    <t>0609</t>
  </si>
  <si>
    <t>0617</t>
  </si>
  <si>
    <t>0625</t>
  </si>
  <si>
    <t>0633</t>
  </si>
  <si>
    <t>0641</t>
  </si>
  <si>
    <t>0674</t>
  </si>
  <si>
    <t>286</t>
  </si>
  <si>
    <t>0132</t>
  </si>
  <si>
    <t>341</t>
  </si>
  <si>
    <t>0333</t>
  </si>
  <si>
    <t>0341</t>
  </si>
  <si>
    <t>345</t>
  </si>
  <si>
    <t>1246</t>
  </si>
  <si>
    <t>1295</t>
  </si>
  <si>
    <t>1865</t>
  </si>
  <si>
    <t>1873</t>
  </si>
  <si>
    <t>2152</t>
  </si>
  <si>
    <t>07</t>
  </si>
  <si>
    <t>2483</t>
  </si>
  <si>
    <t>4067</t>
  </si>
  <si>
    <t>346</t>
  </si>
  <si>
    <t>0023</t>
  </si>
  <si>
    <t>436</t>
  </si>
  <si>
    <t>0057</t>
  </si>
  <si>
    <t>0701</t>
  </si>
  <si>
    <t>446</t>
  </si>
  <si>
    <t>1400</t>
  </si>
  <si>
    <t>1418</t>
  </si>
  <si>
    <t>456</t>
  </si>
  <si>
    <t>0391</t>
  </si>
  <si>
    <t>0409</t>
  </si>
  <si>
    <t>470</t>
  </si>
  <si>
    <t>0112</t>
  </si>
  <si>
    <t>506</t>
  </si>
  <si>
    <t>1977</t>
  </si>
  <si>
    <t>520</t>
  </si>
  <si>
    <t>0021</t>
  </si>
  <si>
    <t>527</t>
  </si>
  <si>
    <t>0420</t>
  </si>
  <si>
    <t>0552</t>
  </si>
  <si>
    <t>550</t>
  </si>
  <si>
    <t>0446</t>
  </si>
  <si>
    <t>0685</t>
  </si>
  <si>
    <t>1279</t>
  </si>
  <si>
    <t>2186</t>
  </si>
  <si>
    <t>2608</t>
  </si>
  <si>
    <t>551</t>
  </si>
  <si>
    <t>2235</t>
  </si>
  <si>
    <t>596</t>
  </si>
  <si>
    <t>0111</t>
  </si>
  <si>
    <t>0137</t>
  </si>
  <si>
    <t>597</t>
  </si>
  <si>
    <t>0037</t>
  </si>
  <si>
    <t>621</t>
  </si>
  <si>
    <t>0482</t>
  </si>
  <si>
    <t>681</t>
  </si>
  <si>
    <t>0034</t>
  </si>
  <si>
    <t>0042</t>
  </si>
  <si>
    <t>0059</t>
  </si>
  <si>
    <t>701</t>
  </si>
  <si>
    <t>0378</t>
  </si>
  <si>
    <t>740</t>
  </si>
  <si>
    <t>0025</t>
  </si>
  <si>
    <t>791</t>
  </si>
  <si>
    <t>0106</t>
  </si>
  <si>
    <t>830</t>
  </si>
  <si>
    <t>7088</t>
  </si>
  <si>
    <t>7096</t>
  </si>
  <si>
    <t>833</t>
  </si>
  <si>
    <t>0171</t>
  </si>
  <si>
    <t>841</t>
  </si>
  <si>
    <t>1914</t>
  </si>
  <si>
    <t>2441</t>
  </si>
  <si>
    <t>4462</t>
  </si>
  <si>
    <t>842</t>
  </si>
  <si>
    <t>0337</t>
  </si>
  <si>
    <t>0352</t>
  </si>
  <si>
    <t>859</t>
  </si>
  <si>
    <t>0519</t>
  </si>
  <si>
    <t>894</t>
  </si>
  <si>
    <t>0052</t>
  </si>
  <si>
    <t>953</t>
  </si>
  <si>
    <t>0209</t>
  </si>
  <si>
    <t>0597</t>
  </si>
  <si>
    <t>2866</t>
  </si>
  <si>
    <t>2874</t>
  </si>
  <si>
    <t>080</t>
  </si>
  <si>
    <t>729</t>
  </si>
  <si>
    <t>0010</t>
  </si>
  <si>
    <t>0051</t>
  </si>
  <si>
    <t>829</t>
  </si>
  <si>
    <t>4342</t>
  </si>
  <si>
    <t>889</t>
  </si>
  <si>
    <t>2632</t>
  </si>
  <si>
    <t>NO_PORV</t>
  </si>
  <si>
    <t>00153805</t>
  </si>
  <si>
    <t>00074093</t>
  </si>
  <si>
    <t>Cuenta de Gpo</t>
  </si>
  <si>
    <t>UIAM-711003-6E4</t>
  </si>
  <si>
    <t>2478C2013 SSA</t>
  </si>
  <si>
    <t>0421C2014 SSA</t>
  </si>
  <si>
    <t>0176C2008 SSA</t>
  </si>
  <si>
    <t>1264C2017 SSA</t>
  </si>
  <si>
    <t>1687C2016 SSA</t>
  </si>
  <si>
    <t>BIN -150701-TA8</t>
  </si>
  <si>
    <t>FJC -780315-E91</t>
  </si>
  <si>
    <t>ROOL-940401-TF9</t>
  </si>
  <si>
    <t>TAM -140709-PX5</t>
  </si>
  <si>
    <t>BIOMICS LAB MEXICO, S.A. DE C.V.</t>
  </si>
  <si>
    <t>MICROALBUPHAN</t>
  </si>
  <si>
    <t>DEW -780426-CF3</t>
  </si>
  <si>
    <t>DEWIMED, S. A.</t>
  </si>
  <si>
    <t>ALEMANIA</t>
  </si>
  <si>
    <t xml:space="preserve">CLIPS </t>
  </si>
  <si>
    <t>1121C2014 SSA</t>
  </si>
  <si>
    <t>CLIPS  DEWIME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</si>
</sst>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0;[Red]#,##0;&quot;-&quot;"/>
    <numFmt numFmtId="165" formatCode="###,##0"/>
    <numFmt numFmtId="166" formatCode="###,##0.0"/>
    <numFmt numFmtId="167" formatCode="###,##0.00"/>
    <numFmt numFmtId="168" formatCode="_([$€-2]* #,##0.00_);_([$€-2]* \(#,##0.00\);_([$€-2]* &quot;-&quot;??_)"/>
    <numFmt numFmtId="169" formatCode="&quot;$&quot;#,##0.00"/>
  </numFmts>
  <fonts count="13" x14ac:knownFonts="1">
    <font>
      <sz val="11"/>
      <color theme="1"/>
      <name val="Calibri"/>
      <family val="2"/>
      <scheme val="minor"/>
    </font>
    <font>
      <sz val="10"/>
      <color theme="1"/>
      <name val="Montserrat"/>
    </font>
    <font>
      <sz val="9"/>
      <color theme="1"/>
      <name val="Calibri"/>
      <family val="2"/>
      <scheme val="minor"/>
    </font>
    <font>
      <sz val="10"/>
      <color indexed="8"/>
      <name val="Arial"/>
      <family val="2"/>
    </font>
    <font>
      <sz val="7"/>
      <name val="Arial"/>
      <family val="2"/>
    </font>
    <font>
      <b/>
      <sz val="10"/>
      <name val="Arial"/>
      <family val="2"/>
    </font>
    <font>
      <b/>
      <sz val="7"/>
      <name val="Arial"/>
      <family val="2"/>
    </font>
    <font>
      <sz val="10"/>
      <name val="Arial"/>
      <family val="2"/>
    </font>
    <font>
      <sz val="2"/>
      <name val="Arial"/>
      <family val="2"/>
    </font>
    <font>
      <sz val="9"/>
      <name val="Arial"/>
      <family val="2"/>
    </font>
    <font>
      <b/>
      <sz val="9"/>
      <name val="Arial"/>
      <family val="2"/>
    </font>
    <font>
      <sz val="11"/>
      <color indexed="8"/>
      <name val="Calibri"/>
      <family val="2"/>
      <scheme val="minor"/>
    </font>
    <font>
      <sz val="10"/>
      <name val="Montserrat"/>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28">
    <xf numFmtId="0" fontId="0" fillId="0" borderId="0"/>
    <xf numFmtId="0" fontId="3" fillId="0" borderId="0"/>
    <xf numFmtId="164" fontId="4" fillId="0" borderId="0" applyFill="0" applyBorder="0" applyProtection="0">
      <alignment horizontal="right" vertical="top"/>
    </xf>
    <xf numFmtId="165" fontId="4" fillId="0" borderId="0" applyFill="0" applyBorder="0" applyProtection="0">
      <alignment horizontal="right"/>
      <protection locked="0"/>
    </xf>
    <xf numFmtId="166" fontId="4" fillId="0" borderId="0" applyFill="0" applyBorder="0" applyProtection="0">
      <alignment horizontal="right"/>
    </xf>
    <xf numFmtId="167" fontId="4" fillId="0" borderId="0" applyFill="0" applyBorder="0" applyProtection="0">
      <alignment horizontal="right"/>
    </xf>
    <xf numFmtId="0" fontId="5" fillId="0" borderId="0" applyNumberFormat="0" applyFill="0" applyBorder="0" applyProtection="0">
      <alignment horizontal="left" vertical="top"/>
    </xf>
    <xf numFmtId="0" fontId="6" fillId="0" borderId="0" applyNumberFormat="0" applyFill="0" applyBorder="0" applyProtection="0">
      <alignment horizontal="left" vertical="top"/>
    </xf>
    <xf numFmtId="0" fontId="4" fillId="0" borderId="0" applyNumberFormat="0" applyFill="0" applyBorder="0" applyProtection="0">
      <alignment horizontal="left" vertical="top" wrapText="1"/>
    </xf>
    <xf numFmtId="0" fontId="4" fillId="0" borderId="0" applyNumberFormat="0" applyFill="0" applyBorder="0" applyProtection="0">
      <alignment horizontal="right" vertical="top"/>
    </xf>
    <xf numFmtId="0" fontId="4" fillId="0" borderId="0" applyNumberFormat="0" applyFill="0" applyBorder="0" applyProtection="0">
      <alignment horizontal="right" vertical="top"/>
    </xf>
    <xf numFmtId="0" fontId="4" fillId="0" borderId="0" applyNumberFormat="0" applyFill="0" applyBorder="0" applyProtection="0">
      <alignment horizontal="left" vertical="top"/>
    </xf>
    <xf numFmtId="0" fontId="4" fillId="0" borderId="0" applyNumberFormat="0" applyFill="0" applyBorder="0" applyProtection="0">
      <alignment horizontal="left" vertical="top"/>
    </xf>
    <xf numFmtId="0" fontId="4" fillId="0" borderId="0" applyNumberFormat="0" applyFill="0" applyBorder="0" applyProtection="0">
      <alignment horizontal="right" vertical="top"/>
    </xf>
    <xf numFmtId="168" fontId="7" fillId="0" borderId="0" applyFont="0" applyFill="0" applyBorder="0" applyAlignment="0" applyProtection="0"/>
    <xf numFmtId="0" fontId="8" fillId="0" borderId="2" applyNumberFormat="0" applyFill="0" applyAlignment="0" applyProtection="0">
      <alignment vertical="top"/>
      <protection locked="0"/>
    </xf>
    <xf numFmtId="0" fontId="8" fillId="0" borderId="3" applyNumberFormat="0" applyFill="0" applyAlignment="0" applyProtection="0">
      <alignment vertical="top"/>
      <protection locked="0"/>
    </xf>
    <xf numFmtId="0" fontId="8" fillId="0" borderId="0" applyNumberFormat="0" applyFill="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3" fillId="0" borderId="0"/>
    <xf numFmtId="0" fontId="7" fillId="0" borderId="0"/>
    <xf numFmtId="0" fontId="9" fillId="0" borderId="0" applyNumberFormat="0" applyFill="0" applyBorder="0" applyProtection="0">
      <alignment horizontal="right" vertical="top"/>
    </xf>
    <xf numFmtId="0" fontId="4" fillId="0" borderId="0" applyNumberFormat="0" applyFill="0" applyBorder="0" applyProtection="0">
      <alignment vertical="top"/>
    </xf>
    <xf numFmtId="0" fontId="10" fillId="0" borderId="0" applyNumberFormat="0" applyFill="0" applyBorder="0" applyProtection="0">
      <alignment horizontal="left" vertical="top"/>
    </xf>
    <xf numFmtId="0" fontId="11" fillId="0" borderId="0"/>
  </cellStyleXfs>
  <cellXfs count="41">
    <xf numFmtId="0" fontId="0" fillId="0" borderId="0" xfId="0"/>
    <xf numFmtId="0" fontId="2" fillId="0" borderId="0" xfId="0" applyFont="1" applyAlignment="1">
      <alignment horizontal="left"/>
    </xf>
    <xf numFmtId="3" fontId="2" fillId="0" borderId="0" xfId="0" applyNumberFormat="1" applyFont="1" applyAlignment="1">
      <alignment horizontal="left"/>
    </xf>
    <xf numFmtId="4" fontId="2" fillId="0" borderId="0" xfId="0" applyNumberFormat="1" applyFont="1" applyAlignment="1">
      <alignment horizontal="left"/>
    </xf>
    <xf numFmtId="49" fontId="2" fillId="0" borderId="0" xfId="0" applyNumberFormat="1" applyFont="1" applyAlignment="1">
      <alignment horizontal="left"/>
    </xf>
    <xf numFmtId="49" fontId="1" fillId="0" borderId="1" xfId="0" applyNumberFormat="1" applyFont="1" applyBorder="1" applyAlignment="1">
      <alignment horizontal="left"/>
    </xf>
    <xf numFmtId="0" fontId="1" fillId="0" borderId="1" xfId="0" applyFont="1" applyBorder="1" applyAlignment="1">
      <alignment horizontal="left"/>
    </xf>
    <xf numFmtId="169" fontId="2" fillId="0" borderId="0" xfId="0" applyNumberFormat="1" applyFont="1" applyAlignment="1">
      <alignment horizontal="right"/>
    </xf>
    <xf numFmtId="0" fontId="0" fillId="0" borderId="0" xfId="0" pivotButton="1"/>
    <xf numFmtId="0" fontId="0" fillId="0" borderId="0" xfId="0" applyNumberFormat="1"/>
    <xf numFmtId="4" fontId="0" fillId="0" borderId="0" xfId="0" applyNumberFormat="1"/>
    <xf numFmtId="3" fontId="0" fillId="0" borderId="0" xfId="0" applyNumberFormat="1" applyAlignment="1">
      <alignment horizontal="left"/>
    </xf>
    <xf numFmtId="3" fontId="1" fillId="0" borderId="1" xfId="0" applyNumberFormat="1" applyFont="1" applyBorder="1" applyAlignment="1">
      <alignment horizontal="left"/>
    </xf>
    <xf numFmtId="0" fontId="2" fillId="2" borderId="1" xfId="0" applyFont="1" applyFill="1" applyBorder="1" applyAlignment="1">
      <alignment horizontal="left" vertical="top" wrapText="1"/>
    </xf>
    <xf numFmtId="0" fontId="2" fillId="0" borderId="0" xfId="0" applyNumberFormat="1" applyFont="1" applyAlignment="1">
      <alignment horizontal="left" vertical="top"/>
    </xf>
    <xf numFmtId="169" fontId="1" fillId="0" borderId="1" xfId="0" applyNumberFormat="1" applyFont="1" applyBorder="1" applyAlignment="1">
      <alignment horizontal="left" vertical="top"/>
    </xf>
    <xf numFmtId="4" fontId="1" fillId="0" borderId="1" xfId="0" applyNumberFormat="1" applyFont="1" applyBorder="1" applyAlignment="1">
      <alignment horizontal="left"/>
    </xf>
    <xf numFmtId="4" fontId="2" fillId="0" borderId="0" xfId="0" applyNumberFormat="1" applyFont="1" applyAlignment="1">
      <alignment horizontal="right"/>
    </xf>
    <xf numFmtId="169" fontId="1" fillId="0" borderId="1" xfId="0" applyNumberFormat="1" applyFont="1" applyBorder="1" applyAlignment="1">
      <alignment horizontal="left"/>
    </xf>
    <xf numFmtId="0" fontId="2" fillId="2" borderId="1" xfId="0" applyFont="1" applyFill="1" applyBorder="1" applyAlignment="1">
      <alignment horizontal="left" vertical="center" wrapText="1"/>
    </xf>
    <xf numFmtId="169" fontId="2" fillId="0" borderId="0" xfId="0" applyNumberFormat="1" applyFont="1" applyAlignment="1">
      <alignment horizontal="left"/>
    </xf>
    <xf numFmtId="49" fontId="2" fillId="2" borderId="1"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69" fontId="2" fillId="0" borderId="1" xfId="0" applyNumberFormat="1" applyFont="1" applyBorder="1" applyAlignment="1">
      <alignment horizontal="left"/>
    </xf>
    <xf numFmtId="0" fontId="2" fillId="2" borderId="0" xfId="0" applyFont="1" applyFill="1" applyBorder="1" applyAlignment="1">
      <alignment horizontal="left" vertical="center" wrapText="1"/>
    </xf>
    <xf numFmtId="0" fontId="1" fillId="0" borderId="0" xfId="0" applyFont="1" applyBorder="1" applyAlignment="1">
      <alignment horizontal="left"/>
    </xf>
    <xf numFmtId="169" fontId="1" fillId="0" borderId="0" xfId="0" applyNumberFormat="1" applyFont="1" applyBorder="1" applyAlignment="1">
      <alignment horizontal="left" vertical="top"/>
    </xf>
    <xf numFmtId="169" fontId="1" fillId="3" borderId="1" xfId="0" applyNumberFormat="1" applyFont="1" applyFill="1" applyBorder="1" applyAlignment="1">
      <alignment horizontal="left" vertical="top"/>
    </xf>
    <xf numFmtId="0" fontId="1" fillId="3" borderId="1" xfId="0" applyFont="1" applyFill="1" applyBorder="1" applyAlignment="1">
      <alignment horizontal="left"/>
    </xf>
    <xf numFmtId="0" fontId="1" fillId="3" borderId="0" xfId="0" applyFont="1" applyFill="1" applyBorder="1" applyAlignment="1">
      <alignment horizontal="left"/>
    </xf>
    <xf numFmtId="0" fontId="0" fillId="3" borderId="0" xfId="0" applyFill="1"/>
    <xf numFmtId="0" fontId="1" fillId="0" borderId="1" xfId="0" quotePrefix="1" applyFont="1" applyBorder="1" applyAlignment="1">
      <alignment horizontal="left"/>
    </xf>
    <xf numFmtId="0" fontId="0" fillId="0" borderId="0" xfId="0" applyAlignment="1">
      <alignment horizontal="left"/>
    </xf>
    <xf numFmtId="0" fontId="1" fillId="4" borderId="1" xfId="0" applyFont="1" applyFill="1" applyBorder="1" applyAlignment="1">
      <alignment horizontal="left"/>
    </xf>
    <xf numFmtId="169" fontId="1" fillId="4" borderId="1" xfId="0" applyNumberFormat="1" applyFont="1" applyFill="1" applyBorder="1" applyAlignment="1">
      <alignment horizontal="left" vertical="top"/>
    </xf>
    <xf numFmtId="0" fontId="12" fillId="4" borderId="1" xfId="0" applyFont="1" applyFill="1" applyBorder="1" applyAlignment="1">
      <alignment horizontal="left"/>
    </xf>
    <xf numFmtId="0" fontId="0" fillId="4" borderId="0" xfId="0" applyFill="1" applyAlignment="1">
      <alignment horizontal="left"/>
    </xf>
    <xf numFmtId="0" fontId="0" fillId="4" borderId="0" xfId="0" applyNumberFormat="1" applyFill="1"/>
    <xf numFmtId="0" fontId="1" fillId="0" borderId="1" xfId="0" applyFont="1" applyFill="1" applyBorder="1" applyAlignment="1">
      <alignment horizontal="left"/>
    </xf>
    <xf numFmtId="0" fontId="1" fillId="0" borderId="1" xfId="0" applyFont="1" applyBorder="1" applyAlignment="1">
      <alignment horizontal="left" wrapText="1"/>
    </xf>
  </cellXfs>
  <cellStyles count="28">
    <cellStyle name="Base 0" xfId="2"/>
    <cellStyle name="Base 0 dec" xfId="3"/>
    <cellStyle name="Base 1 dec" xfId="4"/>
    <cellStyle name="Base 2 dec" xfId="5"/>
    <cellStyle name="Capitulo" xfId="6"/>
    <cellStyle name="Capítulo" xfId="7"/>
    <cellStyle name="Descripciones" xfId="8"/>
    <cellStyle name="Enc. der" xfId="9"/>
    <cellStyle name="Enc. der." xfId="10"/>
    <cellStyle name="Enc. izq" xfId="11"/>
    <cellStyle name="Enc. izq." xfId="12"/>
    <cellStyle name="Etiqueta" xfId="13"/>
    <cellStyle name="Euro" xfId="14"/>
    <cellStyle name="Linea Inferior" xfId="15"/>
    <cellStyle name="Linea Superior" xfId="16"/>
    <cellStyle name="Linea Tipo" xfId="17"/>
    <cellStyle name="Millares 2" xfId="18"/>
    <cellStyle name="Moneda 2" xfId="19"/>
    <cellStyle name="Normal" xfId="0" builtinId="0"/>
    <cellStyle name="Normal 2" xfId="1"/>
    <cellStyle name="Normal 2 2" xfId="20"/>
    <cellStyle name="Normal 3" xfId="21"/>
    <cellStyle name="Normal 3 2" xfId="22"/>
    <cellStyle name="Normal 4" xfId="23"/>
    <cellStyle name="Normal 5" xfId="27"/>
    <cellStyle name="Num. cuadro" xfId="24"/>
    <cellStyle name="Pie" xfId="25"/>
    <cellStyle name="Titulo" xfId="26"/>
  </cellStyles>
  <dxfs count="21">
    <dxf>
      <fill>
        <patternFill patternType="solid">
          <fgColor rgb="FFFF0000"/>
          <bgColor rgb="FF00000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patternType="solid">
          <bgColor rgb="FF92D050"/>
        </patternFill>
      </fill>
    </dxf>
    <dxf>
      <fill>
        <patternFill patternType="solid">
          <bgColor rgb="FF92D05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numFmt numFmtId="4" formatCode="#,##0.00"/>
    </dxf>
    <dxf>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cedimientos/LICITACIONES-2022/LA-050GYR047-E23-2022/3-Apertura/Formato-captura-E23-2022-e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EQUERIMIENTO "/>
      <sheetName val="Captura"/>
      <sheetName val="Hoja3"/>
      <sheetName val="Hoja2"/>
    </sheetNames>
    <sheetDataSet>
      <sheetData sheetId="0" refreshError="1"/>
      <sheetData sheetId="1" refreshError="1"/>
      <sheetData sheetId="2" refreshError="1"/>
      <sheetData sheetId="3" refreshError="1"/>
      <sheetData sheetId="4">
        <row r="2">
          <cell r="A2">
            <v>1</v>
          </cell>
          <cell r="B2">
            <v>1</v>
          </cell>
          <cell r="C2">
            <v>90331</v>
          </cell>
          <cell r="D2">
            <v>225673</v>
          </cell>
        </row>
        <row r="3">
          <cell r="A3">
            <v>2</v>
          </cell>
          <cell r="B3">
            <v>8</v>
          </cell>
          <cell r="C3">
            <v>5319859.3499999996</v>
          </cell>
          <cell r="D3">
            <v>13298989.5</v>
          </cell>
        </row>
        <row r="4">
          <cell r="A4">
            <v>3</v>
          </cell>
          <cell r="B4">
            <v>7</v>
          </cell>
          <cell r="C4">
            <v>5899435.4199999999</v>
          </cell>
          <cell r="D4">
            <v>14746913.780000001</v>
          </cell>
        </row>
        <row r="5">
          <cell r="A5">
            <v>4</v>
          </cell>
          <cell r="B5">
            <v>1</v>
          </cell>
          <cell r="C5">
            <v>2841760.8000000003</v>
          </cell>
          <cell r="D5">
            <v>7104402.0000000009</v>
          </cell>
        </row>
        <row r="6">
          <cell r="A6">
            <v>5</v>
          </cell>
          <cell r="B6">
            <v>1</v>
          </cell>
          <cell r="C6">
            <v>4995912</v>
          </cell>
          <cell r="D6">
            <v>12489522</v>
          </cell>
        </row>
        <row r="7">
          <cell r="A7">
            <v>6</v>
          </cell>
          <cell r="B7">
            <v>4</v>
          </cell>
          <cell r="C7">
            <v>35557870</v>
          </cell>
          <cell r="D7">
            <v>88894234</v>
          </cell>
        </row>
        <row r="8">
          <cell r="A8">
            <v>7</v>
          </cell>
          <cell r="B8">
            <v>4</v>
          </cell>
          <cell r="C8">
            <v>5532919.0800000001</v>
          </cell>
          <cell r="D8">
            <v>13831146.91</v>
          </cell>
        </row>
        <row r="9">
          <cell r="A9">
            <v>8</v>
          </cell>
          <cell r="B9">
            <v>4</v>
          </cell>
          <cell r="C9">
            <v>6371736</v>
          </cell>
          <cell r="D9">
            <v>15929029</v>
          </cell>
        </row>
        <row r="10">
          <cell r="A10">
            <v>9</v>
          </cell>
          <cell r="B10">
            <v>3</v>
          </cell>
          <cell r="C10">
            <v>1370179.82</v>
          </cell>
          <cell r="D10">
            <v>3419911.55</v>
          </cell>
        </row>
        <row r="11">
          <cell r="A11">
            <v>10</v>
          </cell>
          <cell r="B11">
            <v>2</v>
          </cell>
          <cell r="C11">
            <v>6203495.75</v>
          </cell>
          <cell r="D11">
            <v>15508238.25</v>
          </cell>
        </row>
        <row r="12">
          <cell r="A12">
            <v>11</v>
          </cell>
          <cell r="B12">
            <v>1</v>
          </cell>
          <cell r="C12">
            <v>2968900</v>
          </cell>
          <cell r="D12">
            <v>7421700</v>
          </cell>
        </row>
        <row r="13">
          <cell r="A13">
            <v>12</v>
          </cell>
          <cell r="B13">
            <v>3</v>
          </cell>
          <cell r="C13">
            <v>11320939.99</v>
          </cell>
          <cell r="D13">
            <v>28302331.630000003</v>
          </cell>
        </row>
        <row r="14">
          <cell r="A14">
            <v>13</v>
          </cell>
          <cell r="B14">
            <v>3</v>
          </cell>
          <cell r="C14">
            <v>2627383.7800000003</v>
          </cell>
          <cell r="D14">
            <v>6567073.9500000002</v>
          </cell>
        </row>
        <row r="15">
          <cell r="A15">
            <v>14</v>
          </cell>
          <cell r="B15">
            <v>4</v>
          </cell>
          <cell r="C15">
            <v>18676803.099999998</v>
          </cell>
          <cell r="D15">
            <v>46691208.099999994</v>
          </cell>
        </row>
        <row r="16">
          <cell r="A16">
            <v>15</v>
          </cell>
          <cell r="B16">
            <v>9</v>
          </cell>
          <cell r="C16">
            <v>6023651.0999999996</v>
          </cell>
          <cell r="D16">
            <v>15058384.390000001</v>
          </cell>
        </row>
        <row r="17">
          <cell r="A17">
            <v>16</v>
          </cell>
          <cell r="B17">
            <v>3</v>
          </cell>
          <cell r="C17">
            <v>5285800</v>
          </cell>
          <cell r="D17">
            <v>13213980</v>
          </cell>
        </row>
        <row r="18">
          <cell r="A18">
            <v>17</v>
          </cell>
          <cell r="B18">
            <v>1</v>
          </cell>
          <cell r="C18">
            <v>3232828.8000000003</v>
          </cell>
          <cell r="D18">
            <v>8082072.0000000009</v>
          </cell>
        </row>
        <row r="19">
          <cell r="A19">
            <v>18</v>
          </cell>
          <cell r="B19">
            <v>1</v>
          </cell>
          <cell r="C19">
            <v>141536</v>
          </cell>
          <cell r="D19">
            <v>353824</v>
          </cell>
        </row>
        <row r="20">
          <cell r="A20">
            <v>19</v>
          </cell>
          <cell r="B20">
            <v>4</v>
          </cell>
          <cell r="C20">
            <v>10304458.5</v>
          </cell>
          <cell r="D20">
            <v>25759820.25</v>
          </cell>
        </row>
        <row r="21">
          <cell r="A21">
            <v>20</v>
          </cell>
          <cell r="B21">
            <v>1</v>
          </cell>
          <cell r="C21">
            <v>2919974.4</v>
          </cell>
          <cell r="D21">
            <v>7299936</v>
          </cell>
        </row>
        <row r="22">
          <cell r="A22">
            <v>21</v>
          </cell>
          <cell r="B22">
            <v>3</v>
          </cell>
          <cell r="C22">
            <v>12374510</v>
          </cell>
          <cell r="D22">
            <v>30933060</v>
          </cell>
        </row>
        <row r="23">
          <cell r="A23">
            <v>22</v>
          </cell>
          <cell r="B23">
            <v>3</v>
          </cell>
          <cell r="C23">
            <v>5110950</v>
          </cell>
          <cell r="D23">
            <v>12776660</v>
          </cell>
        </row>
        <row r="24">
          <cell r="A24">
            <v>23</v>
          </cell>
          <cell r="B24">
            <v>4</v>
          </cell>
          <cell r="C24">
            <v>4458862.9400000004</v>
          </cell>
          <cell r="D24">
            <v>11146108.1</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Horacio Xochitemol Bautista" refreshedDate="44718.770890740743" createdVersion="4" refreshedVersion="4" minRefreshableVersion="3" recordCount="69">
  <cacheSource type="worksheet">
    <worksheetSource ref="B1:V1" sheet="Captura"/>
  </cacheSource>
  <cacheFields count="24">
    <cacheField name="No. Licitante" numFmtId="3">
      <sharedItems containsSemiMixedTypes="0" containsString="0" containsNumber="1" containsInteger="1" minValue="1" maxValue="23" count="19">
        <n v="1"/>
        <n v="2"/>
        <n v="3"/>
        <n v="8"/>
        <n v="9"/>
        <n v="10"/>
        <n v="11"/>
        <n v="12"/>
        <n v="13"/>
        <n v="14"/>
        <n v="15"/>
        <n v="16"/>
        <n v="17"/>
        <n v="18"/>
        <n v="19"/>
        <n v="20"/>
        <n v="21"/>
        <n v="22"/>
        <n v="23"/>
      </sharedItems>
    </cacheField>
    <cacheField name="PARTIDA" numFmtId="3">
      <sharedItems containsSemiMixedTypes="0" containsString="0" containsNumber="1" containsInteger="1" minValue="2" maxValue="87"/>
    </cacheField>
    <cacheField name="GPO" numFmtId="49">
      <sharedItems/>
    </cacheField>
    <cacheField name="GEN" numFmtId="49">
      <sharedItems/>
    </cacheField>
    <cacheField name="ESP" numFmtId="49">
      <sharedItems/>
    </cacheField>
    <cacheField name="DIF" numFmtId="49">
      <sharedItems containsBlank="1"/>
    </cacheField>
    <cacheField name="VAR" numFmtId="49">
      <sharedItems containsBlank="1"/>
    </cacheField>
    <cacheField name="DESCRIPCIÓN" numFmtId="0">
      <sharedItems longText="1"/>
    </cacheField>
    <cacheField name="LICITANTE" numFmtId="0">
      <sharedItems/>
    </cacheField>
    <cacheField name="RFC LICITANTE" numFmtId="0">
      <sharedItems/>
    </cacheField>
    <cacheField name="TITULAR DEL REGISTRO SANITARIO-FABRICANTE" numFmtId="0">
      <sharedItems/>
    </cacheField>
    <cacheField name="R.F.C. TITULAR DEL REGISTRO_x000a_ SANITARIO-FABRICANTE" numFmtId="0">
      <sharedItems/>
    </cacheField>
    <cacheField name="NUMERO REGISTRO SANITARIO/OFICIO" numFmtId="0">
      <sharedItems/>
    </cacheField>
    <cacheField name="DENOMINACION_x000a_DISTINTIVA" numFmtId="0">
      <sharedItems/>
    </cacheField>
    <cacheField name="PAIS DE_x000a_ORIGEN P.E." numFmtId="0">
      <sharedItems/>
    </cacheField>
    <cacheField name="PRECIO_x000a_OFERTADO" numFmtId="169">
      <sharedItems containsSemiMixedTypes="0" containsString="0" containsNumber="1" minValue="3.93" maxValue="4947.8900000000003"/>
    </cacheField>
    <cacheField name="CANTIDAD MAXIMA OFERTADA" numFmtId="3">
      <sharedItems containsSemiMixedTypes="0" containsString="0" containsNumber="1" containsInteger="1" minValue="86" maxValue="2959469"/>
    </cacheField>
    <cacheField name="CANTIDAD MÍNIMA OFERTADA" numFmtId="3">
      <sharedItems containsSemiMixedTypes="0" containsString="0" containsNumber="1" containsInteger="1" minValue="35" maxValue="1183788"/>
    </cacheField>
    <cacheField name="IMPORTE MÁXIMO PROPUESTA (M.N)" numFmtId="169">
      <sharedItems containsSemiMixedTypes="0" containsString="0" containsNumber="1" minValue="30962.25" maxValue="30317280"/>
    </cacheField>
    <cacheField name="OBSERVACIONES" numFmtId="0">
      <sharedItems containsBlank="1"/>
    </cacheField>
    <cacheField name="Firma_x000a_Electronica" numFmtId="0">
      <sharedItems containsBlank="1"/>
    </cacheField>
    <cacheField name="EVA_x000a_TECNICA" numFmtId="0">
      <sharedItems containsNonDate="0" containsString="0" containsBlank="1"/>
    </cacheField>
    <cacheField name="EVA_x000a_LEGAL" numFmtId="0">
      <sharedItems containsNonDate="0" containsString="0" containsBlank="1"/>
    </cacheField>
    <cacheField name="CA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Horacio Xochitemol Bautista" refreshedDate="44735.70974953704" createdVersion="4" refreshedVersion="4" minRefreshableVersion="3" recordCount="149">
  <cacheSource type="worksheet">
    <worksheetSource ref="B1:W150" sheet="Captura"/>
  </cacheSource>
  <cacheFields count="21">
    <cacheField name="PARTIDA" numFmtId="3">
      <sharedItems containsSemiMixedTypes="0" containsString="0" containsNumber="1" containsInteger="1" minValue="1" maxValue="222"/>
    </cacheField>
    <cacheField name="Gpo" numFmtId="3">
      <sharedItems count="2">
        <s v="060"/>
        <s v="080"/>
      </sharedItems>
    </cacheField>
    <cacheField name="Gen" numFmtId="3">
      <sharedItems/>
    </cacheField>
    <cacheField name="Esp" numFmtId="3">
      <sharedItems/>
    </cacheField>
    <cacheField name="Dif" numFmtId="3">
      <sharedItems/>
    </cacheField>
    <cacheField name="Var" numFmtId="3">
      <sharedItems/>
    </cacheField>
    <cacheField name="CLAVE" numFmtId="49">
      <sharedItems/>
    </cacheField>
    <cacheField name="DESCRIPCIÓN" numFmtId="0">
      <sharedItems longText="1"/>
    </cacheField>
    <cacheField name="LICITANTE" numFmtId="169">
      <sharedItems count="35">
        <s v="GRUPO ALDAI, S.A. DE C.V."/>
        <s v="DISEÑO Y DESARROLLO MEDICO, S.A. DE C.V."/>
        <s v="GARKEN MEDICAL, S.A. DE C.V."/>
        <s v="COMERCIT , S.A. DE C.V."/>
        <s v="MEL DE MÉXICO, S.A. DE C.V."/>
        <s v="MADERIE, S.A DE C.V."/>
        <s v="MAPE+TZIN, S.A. DE C.V"/>
        <s v="BOSTON MEDICAL DEVICE DE MEXICO, S. DE R.L. DE C.V."/>
        <s v="INDUSTRIAS DANJUR, S.A. DE C.V."/>
        <s v="QUIMED, S.A DE C.V."/>
        <s v="PROMESURGICAL, S.A. DE C.V."/>
        <s v="FARMACIA DE GENERICOS, S.A. DE C.V."/>
        <s v="IMPULSORA DE MATERIAL HOSPITALARIO, S.A DE C.V."/>
        <s v="ISM INNOVA SALUD MEXICO S.A.P.I. DE C.V."/>
        <s v="AGYPROM, S.A DE C.V."/>
        <s v="TECNOLOGIA MEDICA INTERAMERICANA, S.A. DE C.V."/>
        <s v="BOSTON SCIENTIFIC DE MEXICO, S.A. DE C.V."/>
        <s v="EQUIPOS MEDICOS VIZCARRA, S.A."/>
        <s v="ARROW INTERNACIONAL DE MEXICO, S.A. DE C.V."/>
        <s v="GRUPO INDUSTRIAL POSEIDON, S.A. DE C.V."/>
        <s v="DL MEDICA, S.A DE C.V."/>
        <s v="IMEDIC, S.A. DE C.V."/>
        <s v="INTERCAMBIO GLOBAL LATINOAMERICANA, S.A. DE C.V."/>
        <s v="BIOMIX LAB MEXICO, S.A. DE C.V."/>
        <s v="ECO DISTRIBUIDORA MEDICA, S.A. DE C.V."/>
        <s v="PHARMATH DE MEXICO, S..A DE C.V."/>
        <s v="GALIA TEXTIL, S.A. DE C.V."/>
        <s v="LABORATORIOS LE ROY, S.A. DE C.V."/>
        <s v="JOSE MIGUEL URIBE ALVAREZ TOSTADO"/>
        <s v="INSTRUMENTOS Y ACCESORIOS AUTOMATIZADOS, S.A. DE C.V."/>
        <s v="MOBIUS MEDICAL MEXICO, S.A. DE C.V."/>
        <s v="SUPLIMEX, S.A. DE C.V."/>
        <s v="INTERNACIONAL FARMACEUTICA, S.A. DE C.V."/>
        <s v="PRODUCTOS HOSPITALARIOS DE OCCIDENTE, S.A. DE C.V."/>
        <s v="EQUIVER, S.A. DE C.V."/>
      </sharedItems>
    </cacheField>
    <cacheField name="RFC LICITANTE" numFmtId="0">
      <sharedItems/>
    </cacheField>
    <cacheField name="NO_PORV" numFmtId="0">
      <sharedItems/>
    </cacheField>
    <cacheField name="CANTIDAD MAXIMA OFERTADA" numFmtId="3">
      <sharedItems containsSemiMixedTypes="0" containsString="0" containsNumber="1" containsInteger="1" minValue="1" maxValue="5199042"/>
    </cacheField>
    <cacheField name="CANTIDAD MÍNIMA OFERTADA" numFmtId="3">
      <sharedItems containsSemiMixedTypes="0" containsString="0" containsNumber="1" containsInteger="1" minValue="2" maxValue="12997603"/>
    </cacheField>
    <cacheField name="PRECIO_x000a_OFERTADO" numFmtId="4">
      <sharedItems containsSemiMixedTypes="0" containsString="0" containsNumber="1" minValue="1.3" maxValue="18123.599999999999"/>
    </cacheField>
    <cacheField name="TITULAR DEL REGISTRO SANITARIO-FABRICANTE" numFmtId="0">
      <sharedItems/>
    </cacheField>
    <cacheField name="R.F.C. TITULAR DEL REGISTRO_x000a_ SANITARIO-FABRICANTE" numFmtId="0">
      <sharedItems/>
    </cacheField>
    <cacheField name="NUMERO REGISTRO SANITARIO/OFICIO" numFmtId="0">
      <sharedItems/>
    </cacheField>
    <cacheField name="DENOMINACION_x000a_DISTINTIVA" numFmtId="0">
      <sharedItems/>
    </cacheField>
    <cacheField name="PAIS DE_x000a_ORIGEN P.E." numFmtId="0">
      <sharedItems/>
    </cacheField>
    <cacheField name="% ASIGNADO" numFmtId="0">
      <sharedItems containsSemiMixedTypes="0" containsString="0" containsNumber="1" containsInteger="1" minValue="20" maxValue="100"/>
    </cacheField>
    <cacheField name="OBSERV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9">
  <r>
    <x v="0"/>
    <n v="35"/>
    <s v="060"/>
    <s v="066"/>
    <s v="0930"/>
    <s v="00"/>
    <s v="00"/>
    <s v="DETERGENTES O LIMPIADORES. Detergente o limpiador polienzimático no iónico o catiónico, a base de alcohol isopropílico o derivados del amonio cuaternario, con pH que asegure el efecto óptimo de las enzimas. Para uso manual y/o lavadora automática, y/o lavadora ultrasónica. Envase con 1 a 5 litros de solución concentrada. La dilución y el empleo del producto concentrado serán de acuerdo con las instrucciones del fabricante. Se deberá tomar en consideración el rango más alto de la dilución recomendada por el fabricante. Debido a lo amplio de la descripción esta clave deberá solicitarse por la cantidad de litros del detergente listo para su uso."/>
    <s v="ABASTECEDORA HIGIENICA DE SONORA, S.A. DE C.V. "/>
    <s v="AHS -050329-5N0"/>
    <s v="ABASTECEDORA HIGIENICA DE SONORA, S.A. DE C.V. "/>
    <s v="AHS -050329-5N0"/>
    <s v="OFICIO DE NO REQUERIR REGISTRO SANITARIO No. 153300CO210585"/>
    <s v="DETERGENTE POLIENZIMATICO ENZYMAX-AHS"/>
    <s v="MEXICO"/>
    <n v="103"/>
    <n v="2191"/>
    <n v="877"/>
    <n v="225673"/>
    <m/>
    <m/>
    <m/>
    <m/>
    <s v="BEATRIZ"/>
  </r>
  <r>
    <x v="1"/>
    <n v="28"/>
    <s v="060"/>
    <s v="203"/>
    <s v="0306"/>
    <s v="11"/>
    <s v="01"/>
    <s v="Cintas. Microporosa de tela no tejida unidireccional de color blanco  con  recubrimientos  adhesivos  en  una  de  sus caras. Longitud: Ancho: 10 mts. 1.25 cm Envase con 24 rollos."/>
    <s v="COMERCIALIZADORA DE PRODUCTOS BÁSICOS PARA LA SALUD S. DE R.L. DE C.V.  "/>
    <s v="CPB -080606-M93"/>
    <s v="MICROPOMEX, S.A. DE C.V. "/>
    <s v="MIC -030610-2Y6"/>
    <s v="1241C2016 SSA"/>
    <s v="MICROPOMEX"/>
    <s v="MEXICO"/>
    <n v="96"/>
    <n v="3031"/>
    <n v="1213"/>
    <n v="290976"/>
    <m/>
    <s v="SI"/>
    <m/>
    <m/>
    <s v="BEATRIZ"/>
  </r>
  <r>
    <x v="1"/>
    <n v="29"/>
    <s v="060"/>
    <s v="203"/>
    <s v="0397"/>
    <s v="00"/>
    <s v="03"/>
    <s v="Cintas. Microporosa de tela no tejida unidireccional de color blanco  con  recubrimientos  adhesivos  en  una  de  sus caras. Longitud: Ancho: 10 mts. 2.50 cm Envase con 12 rollos."/>
    <s v="COMERCIALIZADORA DE PRODUCTOS BÁSICOS PARA LA SALUD S. DE R.L. DE C.V.  "/>
    <s v="CPB -080606-M93"/>
    <s v="MICROPOMEX, S.A. DE C.V. "/>
    <s v="MIC -030610-2Y6"/>
    <s v="1241C2016 SSA"/>
    <s v="MICROPOMEX"/>
    <s v="MEXICO"/>
    <n v="96"/>
    <n v="57412"/>
    <n v="22965"/>
    <n v="5511552"/>
    <m/>
    <s v="SI"/>
    <m/>
    <m/>
    <s v="BEATRIZ"/>
  </r>
  <r>
    <x v="1"/>
    <n v="30"/>
    <s v="060"/>
    <s v="203"/>
    <s v="0363"/>
    <s v="00"/>
    <s v="04"/>
    <s v="Cintas. Microporosa de tela no tejida unidireccional de color blanco  con  recubrimientos  adhesivos  en  una  de  sus caras. Longitud: Ancho: 10 mts. 5.00 cm Envase con  6 rollos."/>
    <s v="COMERCIALIZADORA DE PRODUCTOS BÁSICOS PARA LA SALUD S. DE R.L. DE C.V.  "/>
    <s v="CPB -080606-M93"/>
    <s v="MICROPOMEX, S.A. DE C.V. "/>
    <s v="MIC -030610-2Y6"/>
    <s v="1241C2016 SSA"/>
    <s v="MICROPOMEX"/>
    <s v="MEXICO"/>
    <n v="96"/>
    <n v="38012"/>
    <n v="15205"/>
    <n v="3649152"/>
    <m/>
    <s v="SI"/>
    <m/>
    <m/>
    <s v="BEATRIZ"/>
  </r>
  <r>
    <x v="1"/>
    <n v="31"/>
    <s v="060"/>
    <s v="203"/>
    <s v="0405"/>
    <s v="00"/>
    <s v="02"/>
    <s v="Cintas. Microporosa de tela no tejida unidireccional de color blanco  con  recubrimientos  adhesivos  en  una  de  sus caras. Longitud: Ancho: 10 mts. 7.50 cm Envase con  4 rollos."/>
    <s v="COMERCIALIZADORA DE PRODUCTOS BÁSICOS PARA LA SALUD S. DE R.L. DE C.V.  "/>
    <s v="CPB -080606-M93"/>
    <s v="MICROPOMEX, S.A. DE C.V. "/>
    <s v="MIC -030610-2Y6"/>
    <s v="1241C2016 SSA"/>
    <s v="MICROPOMEX"/>
    <s v="MEXICO"/>
    <n v="96"/>
    <n v="28346"/>
    <n v="11339"/>
    <n v="2721216"/>
    <m/>
    <s v="SI"/>
    <m/>
    <m/>
    <s v="BEATRIZ"/>
  </r>
  <r>
    <x v="1"/>
    <n v="58"/>
    <s v="060"/>
    <s v="626"/>
    <s v="0073"/>
    <s v="04"/>
    <s v="01"/>
    <s v="Medias antiembólicas elásticas de compresión mediana para miembros inferiores. Hasta la rodilla. Tallas: Chica. Envase con un par."/>
    <s v="COMERCIALIZADORA DE PRODUCTOS BÁSICOS PARA LA SALUD S. DE R.L. DE C.V.  "/>
    <s v="CPB -080606-M93"/>
    <s v="BSN MEDICAL DC, S.A. DE C,V, "/>
    <s v="BMD -140409-8S9"/>
    <s v="0080C2003 SSA"/>
    <s v="ANTI-EM"/>
    <s v="MEXICO"/>
    <n v="109.95"/>
    <n v="1156"/>
    <n v="463"/>
    <n v="127102.2"/>
    <m/>
    <s v="SI"/>
    <m/>
    <m/>
    <s v="BEATRIZ"/>
  </r>
  <r>
    <x v="1"/>
    <n v="59"/>
    <s v="060"/>
    <s v="626"/>
    <s v="0099"/>
    <s v="04"/>
    <s v="01"/>
    <s v="Medias antiembólicas elásticas de compresión mediana para miembros inferiores. Hasta la rodilla. Tallas: Grande. Envase con un par."/>
    <s v="COMERCIALIZADORA DE PRODUCTOS BÁSICOS PARA LA SALUD S. DE R.L. DE C.V.  "/>
    <s v="CPB -080606-M93"/>
    <s v="BSN MEDICAL DC, S.A. DE C,V, "/>
    <s v="BMD -140409-8S9"/>
    <s v="0080C2003 SSA"/>
    <s v="ANTI-EM"/>
    <s v="MEXICO"/>
    <n v="109.95"/>
    <n v="4042"/>
    <n v="1617"/>
    <n v="444417.9"/>
    <m/>
    <s v="SI"/>
    <m/>
    <m/>
    <s v="BEATRIZ"/>
  </r>
  <r>
    <x v="1"/>
    <n v="60"/>
    <s v="060"/>
    <s v="626"/>
    <s v="0081"/>
    <s v="04"/>
    <s v="01"/>
    <s v="Medias antiembólicas elásticas de compresión mediana para miembros inferiores. Hasta la rodilla. Tallas: Mediana. Envase con un par."/>
    <s v="COMERCIALIZADORA DE PRODUCTOS BÁSICOS PARA LA SALUD S. DE R.L. DE C.V.  "/>
    <s v="CPB -080606-M93"/>
    <s v="BSN MEDICAL DC, S.A. DE C,V, "/>
    <s v="BMD -140409-8S9"/>
    <s v="0080C2003 SSA"/>
    <s v="ANTI-EM"/>
    <s v="MEXICO"/>
    <n v="109.95"/>
    <n v="2932"/>
    <n v="1173"/>
    <n v="322373.40000000002"/>
    <m/>
    <s v="SI"/>
    <m/>
    <m/>
    <s v="BEATRIZ"/>
  </r>
  <r>
    <x v="1"/>
    <n v="87"/>
    <s v="060"/>
    <s v="953"/>
    <s v="3278"/>
    <s v="02"/>
    <s v="01"/>
    <s v="Vendas. Venda inmovilizadora de fibra de vidrio con recubrimiento ahulado en todas sus fibras impregnada de resina de poliuretano que al contacto con el agua provoca una reacción química de fraguado con guante de hule longitud 3.65 M. Ancho: 10.0 cm. Pieza."/>
    <s v="COMERCIALIZADORA DE PRODUCTOS BÁSICOS PARA LA SALUD S. DE R.L. DE C.V.  "/>
    <s v="CPB -080606-M93"/>
    <s v="BSN MEDICAL DC, S.A. DE C,V, "/>
    <s v="BMD -140409-8S9"/>
    <s v="22155C2015 SSA"/>
    <s v="DELTA-LITE PLUS"/>
    <s v="MEXICO"/>
    <n v="90"/>
    <n v="2580"/>
    <n v="1032"/>
    <n v="232200"/>
    <m/>
    <s v="SI"/>
    <m/>
    <m/>
    <s v="BEATRIZ"/>
  </r>
  <r>
    <x v="2"/>
    <n v="26"/>
    <s v="060"/>
    <s v="168"/>
    <s v="6603"/>
    <s v="12"/>
    <s v="01"/>
    <s v="Catéteres. Para venoclisis. De Fluoropolímeros (Politetrafluoretileno Fluoretilenpropileno y Etilentrifluoretileno) o poliuretano radiopaco con aguja. Longitud: 46-52 mm Calibre: 14 G. Envase con 50 piezas.*Para la adquisición de estas claves deberá acatarse el material específico que solicite cada institución."/>
    <s v="COMERCIT, S.A. DE C.V."/>
    <s v="COM -151021-KR3"/>
    <s v="ESIGAR QUIRURGICA, S.A. DE C.V. "/>
    <s v="EQU -920220-A97"/>
    <s v="205E84 SSA"/>
    <s v="CATETER PARA VENOCLISIS MARCA ESTRTUCAT"/>
    <s v="MEXICO"/>
    <n v="328.9"/>
    <n v="4241"/>
    <n v="1697"/>
    <n v="1394864.9"/>
    <m/>
    <m/>
    <m/>
    <m/>
    <s v="BEATRIZ"/>
  </r>
  <r>
    <x v="2"/>
    <n v="32"/>
    <s v="060"/>
    <s v="203"/>
    <s v="0165"/>
    <s v="11"/>
    <s v="01"/>
    <s v="Cintas. Umbilicales. De algodón tejido plano (trenzado de 21 hilos) estériles. Longitud: 41 cm. Ancho: 4 mm. Envase con 100 sobres."/>
    <s v="COMERCIT, S.A. DE C.V."/>
    <s v="COM -151021-KR3"/>
    <s v="QUIRMEX, S.A. DE C.V. "/>
    <s v="QUI -040525-KW7"/>
    <s v="2374C2014 SSA"/>
    <s v="LIGADURA UMBILICAL QUIRMEX"/>
    <s v="MEXICO"/>
    <n v="228.9"/>
    <n v="4269"/>
    <n v="1708"/>
    <n v="977174.1"/>
    <m/>
    <s v="SI"/>
    <m/>
    <m/>
    <s v="BEATRIZ"/>
  </r>
  <r>
    <x v="2"/>
    <n v="43"/>
    <s v="060"/>
    <s v="623"/>
    <s v="0878"/>
    <s v="02"/>
    <s v="01"/>
    <s v="Espaciadores de volumen. De  plástico  rígido  resistente  que  se  adapte  a  los diferentes medicamentos broncodilatadores en aerosol. Puede  tener  o  no  ensamblada  una  mascarilla  o  una boquilla. Vida útil: tres meses. Pediátrico. Pieza."/>
    <s v="COMERCIT, S.A. DE C.V."/>
    <s v="COM -151021-KR3"/>
    <s v="SURTIDORA MÉDICA DE OCCIDENTE, S.A. DE C.V. "/>
    <s v="SMO -080806-B65"/>
    <s v="N/A"/>
    <s v="CAMARA ESPACIADORA RESPIFIX"/>
    <s v="CHINA"/>
    <n v="103.9"/>
    <n v="1166"/>
    <n v="467"/>
    <n v="121147.6"/>
    <m/>
    <s v="SI"/>
    <m/>
    <m/>
    <s v="BEATRIZ"/>
  </r>
  <r>
    <x v="2"/>
    <n v="44"/>
    <s v="060"/>
    <s v="623"/>
    <s v="0886"/>
    <s v="01"/>
    <s v="01"/>
    <s v="Espaciadores de volumen. De  plástico  rígido  resistente  que  se  adapte  a  los diferentes medicamentos broncodilatadores en aerosol. Puede  tener  o  no  ensamblada  una  mascarilla  o  una boquilla. Vida útil: tres meses. Adulto. Pieza."/>
    <s v="COMERCIT, S.A. DE C.V."/>
    <s v="COM -151021-KR3"/>
    <s v="SURTIDORA MÉDICA DE OCCIDENTE, S.A. DE C.V. "/>
    <s v="SMO -080806-B65"/>
    <s v="N/A"/>
    <s v="CAMARA ESPACIADORA RESPIFIX"/>
    <s v="CHINA"/>
    <n v="103.9"/>
    <n v="298"/>
    <n v="120"/>
    <n v="30962.25"/>
    <m/>
    <s v="SI"/>
    <m/>
    <m/>
    <s v="BEATRIZ"/>
  </r>
  <r>
    <x v="2"/>
    <n v="63"/>
    <s v="060"/>
    <s v="345"/>
    <s v="3127"/>
    <s v="00"/>
    <s v="01"/>
    <s v="Sistemas. Sistema de succión cerrado para paciente con tubo endotraqueal conectado a ventilador 12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COMERCIT, S.A. DE C.V."/>
    <s v="COM -151021-KR3"/>
    <s v="SURTIDORA MÉDICA DE OCCIDENTE, S.A. DE C.V. "/>
    <s v="SMO -080806-B65"/>
    <s v="1034C2016 SSA"/>
    <s v="PAHSCO SISTEMA DE SUCCION CERRADO"/>
    <s v="TAIWAN"/>
    <n v="125.74"/>
    <n v="8933"/>
    <n v="3574"/>
    <n v="1123242.1100000001"/>
    <m/>
    <s v="SI"/>
    <m/>
    <m/>
    <s v="BEATRIZ"/>
  </r>
  <r>
    <x v="2"/>
    <n v="73"/>
    <s v="060"/>
    <s v="841"/>
    <s v="0296"/>
    <s v="11"/>
    <s v="01"/>
    <s v="Suturas.  Sintéticas no absorbibles monofilamento de polipropileno con aguja. Longitud de la hebra: 90 cm Calibre de la sutura: 3-0 Características de la aguja: 1/2 círculo doble armado ahusada (25-26 mm). Envase con 12 piezas."/>
    <s v="COMERCIT, S.A. DE C.V."/>
    <s v="COM -151021-KR3"/>
    <s v="IMPULSORA DE MATERIAL HOSPITALARIO, S.A. DE C.V. "/>
    <s v="IMH -090303-484"/>
    <s v="1276C2017 SSA"/>
    <s v="SUTURA NO ABSOLRBIBLE ESTERIL TAGUM"/>
    <s v="PERU"/>
    <n v="328.9"/>
    <n v="499"/>
    <n v="200"/>
    <n v="164121.1"/>
    <m/>
    <s v="SI"/>
    <m/>
    <m/>
    <s v="BEATRIZ"/>
  </r>
  <r>
    <x v="2"/>
    <n v="86"/>
    <s v="060"/>
    <s v="953"/>
    <s v="2825"/>
    <s v="12"/>
    <s v="01"/>
    <s v="Vendas. Elásticas de tejido plano ; de algodón con fibras sintéticas.  Longitud: 5 M  Ancho: 30 cm. Envase con una pieza."/>
    <s v="COMERCIT, S.A. DE C.V."/>
    <s v="COM -151021-KR3"/>
    <s v="QUIRMEX, S.A. DE C.V. "/>
    <s v="QUI -040525-KW7"/>
    <s v="1936C2014"/>
    <s v="VENDA ELASTICA QUIRMEX, S.A. DE C.V."/>
    <s v="MEXICO "/>
    <n v="16.98"/>
    <n v="644017"/>
    <n v="257607"/>
    <n v="10935408.66"/>
    <m/>
    <m/>
    <m/>
    <m/>
    <s v="BEATRIZ"/>
  </r>
  <r>
    <x v="3"/>
    <n v="2"/>
    <s v="060"/>
    <s v="040"/>
    <s v="3760"/>
    <s v="11"/>
    <s v="01"/>
    <s v="Agujas Hipodérmicas. Hipodérmicas con pabellón luer-lock hembra de plástico desechables. Longitud: 16 mm. Calibre:  25 G. Envase con 100 piezas."/>
    <s v="DL MEDICA, S.A. DE C.V."/>
    <s v="DME -971017-FZ7"/>
    <s v="DL, MEDICA, S.A. DE C.V."/>
    <s v="DME -971017-FZ7"/>
    <s v="0551C2012SSA"/>
    <s v="DLP"/>
    <s v="MEXICO"/>
    <n v="41"/>
    <n v="49819"/>
    <n v="19928"/>
    <n v="2042579"/>
    <m/>
    <s v="SI"/>
    <m/>
    <m/>
    <s v="HERMINIA"/>
  </r>
  <r>
    <x v="3"/>
    <n v="2"/>
    <s v="060"/>
    <s v="040"/>
    <s v="3760"/>
    <s v="11"/>
    <s v="01"/>
    <s v="Agujas Hipodérmicas. Hipodérmicas con pabellón luer-lock hembra de plástico desechables. Longitud: 16 mm. Calibre:  25 G. Envase con 100 piezas."/>
    <s v="DL MEDICA, S.A. DE C.V."/>
    <s v="DME -971017-FZ7"/>
    <s v="DL, MEDICA, S.A. DE C.V."/>
    <s v="DME -971017-FZ7"/>
    <s v="0992C2005SSA"/>
    <s v="DL"/>
    <s v="MEXICO"/>
    <n v="41"/>
    <n v="49819"/>
    <n v="19928"/>
    <n v="2042579"/>
    <m/>
    <s v="SI"/>
    <m/>
    <m/>
    <s v="HERMINIA"/>
  </r>
  <r>
    <x v="3"/>
    <n v="3"/>
    <s v="060"/>
    <s v="040"/>
    <s v="3745"/>
    <s v="11"/>
    <s v="01"/>
    <s v="Agujas Hipodérmicas. Hipodérmicas con pabellón luer-lock hembra de plástico desechables. Longitud: 32 mm. Calibre:  21 G. Envase con 100 piezas."/>
    <s v="DL MEDICA, S.A. DE C.V."/>
    <s v="DME -971017-FZ7"/>
    <s v="DL, MEDICA, S.A. DE C.V."/>
    <s v="DME -971017-FZ7"/>
    <s v="0551C2012SSA"/>
    <s v="DLP"/>
    <s v="MEXICO"/>
    <n v="41"/>
    <n v="6980"/>
    <n v="2792"/>
    <n v="286180"/>
    <m/>
    <s v="SI"/>
    <m/>
    <m/>
    <s v="HERMINIA"/>
  </r>
  <r>
    <x v="3"/>
    <n v="3"/>
    <s v="060"/>
    <s v="040"/>
    <s v="3745"/>
    <s v="11"/>
    <s v="01"/>
    <s v="Agujas Hipodérmicas. Hipodérmicas con pabellón luer-lock hembra de plástico desechables. Longitud: 32 mm. Calibre:  21 G. Envase con 100 piezas."/>
    <s v="DL MEDICA, S.A. DE C.V."/>
    <s v="DME -971017-FZ7"/>
    <s v="DL, MEDICA, S.A. DE C.V."/>
    <s v="DME -971017-FZ7"/>
    <s v="0992C2005SSA"/>
    <s v="DL"/>
    <s v="MEXICO"/>
    <n v="41"/>
    <n v="6980"/>
    <n v="2792"/>
    <n v="286180"/>
    <m/>
    <s v="SI"/>
    <m/>
    <m/>
    <s v="HERMINIA"/>
  </r>
  <r>
    <x v="3"/>
    <n v="4"/>
    <s v="060"/>
    <s v="040"/>
    <s v="3711"/>
    <s v="12"/>
    <s v="01"/>
    <s v="Agujas Hipodérmicas. Hipodérmicas con pabellón luer-lock hembra de plástico desechables. Longitud: 32 mm. Calibre: 20 G. Envase con 100 piezas."/>
    <s v="DL MEDICA, S.A. DE C.V."/>
    <s v="DME -971017-FZ7"/>
    <s v="DL, MEDICA, S.A. DE C.V."/>
    <s v="DME -971017-FZ7"/>
    <s v="0551C2012SSA"/>
    <s v="DLP"/>
    <s v="MEXICO"/>
    <n v="41"/>
    <n v="181640"/>
    <n v="72656"/>
    <n v="7447240"/>
    <m/>
    <s v="SI"/>
    <m/>
    <m/>
    <s v="HERMINIA"/>
  </r>
  <r>
    <x v="3"/>
    <n v="4"/>
    <s v="060"/>
    <s v="040"/>
    <s v="3711"/>
    <s v="12"/>
    <s v="01"/>
    <s v="Agujas Hipodérmicas. Hipodérmicas con pabellón luer-lock hembra de plástico desechables. Longitud: 32 mm. Calibre: 20 G. Envase con 100 piezas."/>
    <s v="DL MEDICA, S.A. DE C.V."/>
    <s v="DME -971017-FZ7"/>
    <s v="DL, MEDICA, S.A. DE C.V."/>
    <s v="DME -971017-FZ7"/>
    <s v="0992C2005SSA"/>
    <s v="DL"/>
    <s v="MEXICO"/>
    <n v="41"/>
    <n v="181640"/>
    <n v="72656"/>
    <n v="7447240"/>
    <m/>
    <s v="SI"/>
    <m/>
    <m/>
    <s v="HERMINIA"/>
  </r>
  <r>
    <x v="3"/>
    <n v="52"/>
    <s v="060"/>
    <s v="550"/>
    <s v="0438"/>
    <s v="11"/>
    <s v="01"/>
    <s v="Jeringas. De plástico sin aguja con pivote tipo luer lock estériles y desechables. Capacidad: 5 ml Escala graduada en ml Divisiones de 1.0 y subdivisiones de 0.2. Envase con 100 piezas excepto las 20 ml que es de 50."/>
    <s v="DL MEDICA, S.A. DE C.V."/>
    <s v="DME -971017-FZ7"/>
    <s v="DL, MEDICA, S.A. DE C.V."/>
    <s v="DME -971017-FZ7"/>
    <s v="01166C99SSA"/>
    <s v="DL"/>
    <s v="MEXICO"/>
    <n v="135"/>
    <n v="45578"/>
    <n v="18232"/>
    <n v="6153030"/>
    <m/>
    <s v="SI"/>
    <m/>
    <m/>
    <s v="HERMINIA"/>
  </r>
  <r>
    <x v="3"/>
    <n v="52"/>
    <s v="060"/>
    <s v="550"/>
    <s v="0438"/>
    <s v="11"/>
    <s v="01"/>
    <s v="Jeringas. De plástico sin aguja con pivote tipo luer lock estériles y desechables. Capacidad: 5 ml Escala graduada en ml Divisiones de 1.0 y subdivisiones de 0.2. Envase con 100 piezas excepto las 20 ml que es de 50."/>
    <s v="DL MEDICA, S.A. DE C.V."/>
    <s v="DME -971017-FZ7"/>
    <s v="DL, MEDICA, S.A. DE C.V."/>
    <s v="DME -971017-FZ7"/>
    <s v="0492C2012SSA"/>
    <s v="DLP"/>
    <s v="MEXICO"/>
    <n v="135"/>
    <n v="45578"/>
    <n v="18232"/>
    <n v="6153030"/>
    <m/>
    <s v="SI"/>
    <m/>
    <m/>
    <s v="HERMINIA"/>
  </r>
  <r>
    <x v="4"/>
    <n v="24"/>
    <s v="060"/>
    <s v="165"/>
    <s v="0864"/>
    <s v="01"/>
    <s v="01"/>
    <s v="Catéteres. Para drenaje torácico con introductor y marca radiopaca. Estéril y desechable. Calibre: 12.0 Fr. Pieza."/>
    <s v="ENDOMÉDICA, S.A. DE C.V."/>
    <s v="END -860130-349"/>
    <s v="ENDOMÉDICA, S.A. DE C.V."/>
    <s v="END -860130-349"/>
    <s v="0210C2002SSA"/>
    <s v="EQUPO PARA VENTILACIÓN VÍA AEREA DIFICIL MARCA COOK"/>
    <s v="EUA"/>
    <n v="4947.8900000000003"/>
    <n v="95"/>
    <n v="38"/>
    <n v="470049.55"/>
    <m/>
    <s v="SI"/>
    <m/>
    <m/>
    <s v="HERMINIA"/>
  </r>
  <r>
    <x v="4"/>
    <n v="38"/>
    <s v="060"/>
    <s v="345"/>
    <s v="1311"/>
    <s v="11"/>
    <s v="01"/>
    <s v="Equipos. De gastrotomía de silicón con globo en la punta de 5 a 10 ml con anillo retractor. Calibre: 24 Fr. Juego."/>
    <s v="ENDOMÉDICA, S.A. DE C.V."/>
    <s v="END -860130-349"/>
    <s v="ENDOMÉDICA, S.A. DE C.V."/>
    <s v="END -860130-349"/>
    <s v="00659C2000SSA"/>
    <s v="SET DE GASTROTOMIA WILSON COOK"/>
    <s v="EUA"/>
    <n v="2070"/>
    <n v="1329"/>
    <n v="532"/>
    <n v="2751030"/>
    <m/>
    <s v="SI"/>
    <m/>
    <m/>
    <s v="HERMINIA"/>
  </r>
  <r>
    <x v="4"/>
    <n v="42"/>
    <s v="060"/>
    <s v="346"/>
    <s v="0015"/>
    <s v="02"/>
    <s v="01"/>
    <s v="Esfinterótomo para vías biliares de triple lumen calibre del catéter 5.5 a 7 Fr con punta distal corta o larga de 5 mm o 20 mm y 200 cm de longitud. Estéril y desechable. Con área de corte de: 20 a 25 mm. Pieza."/>
    <s v="ENDOMÉDICA, S.A. DE C.V."/>
    <s v="END -860130-349"/>
    <s v="ENDOMÉDICA, S.A. DE C.V."/>
    <s v="END -860130-349"/>
    <s v="011007E99SSA"/>
    <s v="ESFINTEROTOMOS WILSON COOK"/>
    <s v="EUA"/>
    <n v="2312"/>
    <n v="86"/>
    <n v="35"/>
    <n v="198832"/>
    <m/>
    <s v="SI"/>
    <m/>
    <m/>
    <s v="HERMINIA"/>
  </r>
  <r>
    <x v="5"/>
    <n v="25"/>
    <s v="060"/>
    <s v="168"/>
    <s v="6645"/>
    <s v="13"/>
    <s v="01"/>
    <s v="Catéteres. Para venoclisis. De Fluoropolímeros (Politetrafluoretileno Fluoretilenpropileno y Etilentrifluoretileno) o poliuretano radiopaco con aguja. Longitud: 28-34 mm Calibre: 18 G. Envase con 50 piezas.*Para la adquisición de estas claves deberá acatarse el material específico que solicite cada institución."/>
    <s v="ESIGAR QUIRÚRGICA, S.A. DE C.V."/>
    <s v="EQU -920220-A97"/>
    <s v="ESIGAR QUIRÚRGICA, S.A. DE C.V."/>
    <s v="EQU -920220-A97"/>
    <s v="205E84SSA"/>
    <s v="ESTRUCAT"/>
    <s v="MEXICO"/>
    <n v="222.25"/>
    <n v="64817"/>
    <n v="25927"/>
    <n v="14405578.25"/>
    <s v="En la descripción especificó:_x000a_solicite cada institución."/>
    <s v="SI"/>
    <m/>
    <m/>
    <s v="HERMINIA"/>
  </r>
  <r>
    <x v="5"/>
    <n v="26"/>
    <s v="060"/>
    <s v="168"/>
    <s v="6603"/>
    <s v="12"/>
    <s v="01"/>
    <s v="Catéteres. Para venoclisis. De Fluoropolímeros (Politetrafluoretileno Fluoretilenpropileno y Etilentrifluoretileno) o poliuretano radiopaco con aguja. Longitud: 46-52 mm Calibre: 14 G. Envase con 50 piezas.*Para la adquisición de estas claves deberá acatarse el material específico que solicite cada institución."/>
    <s v="ESIGAR QUIRÚRGICA, S.A. DE C.V."/>
    <s v="EQU -920220-A97"/>
    <s v="ESIGAR QUIRÚRGICA, S.A. DE C.V."/>
    <s v="EQU -920220-A97"/>
    <s v="205E84SSA"/>
    <s v="ESTRUCAT"/>
    <s v="MEXICO"/>
    <n v="260"/>
    <n v="4241"/>
    <n v="1697"/>
    <n v="1102660"/>
    <s v="En la descripción especificó:_x000a_solicite cada institución."/>
    <s v="SI"/>
    <m/>
    <m/>
    <s v="HERMINIA"/>
  </r>
  <r>
    <x v="6"/>
    <n v="48"/>
    <s v="060"/>
    <s v="833"/>
    <s v="0361"/>
    <s v="00"/>
    <s v="00"/>
    <s v="Hialuronato de sodio. Solución estéril elasto-viscosa para aplicación intra-articular Cada ml contiene: Hialuronato de sodio 10 mg. Caja o Envase con jeringa con 2 ml"/>
    <s v="FARMACÉUTICOS MAYPO, S.A. DE C.V."/>
    <s v="FMA -930118-1B1"/>
    <s v="MYLAN INSTITUCIONAL // SOLUCIONES EN LIDERAZGO FARMACÉUTICO, S.A DE C.V "/>
    <s v="SLF -100625-5D1"/>
    <s v="1288C2002 SSA"/>
    <s v="SUPLASYN"/>
    <s v="IRLANDA"/>
    <n v="1100"/>
    <n v="6747"/>
    <n v="2699"/>
    <n v="7421700"/>
    <m/>
    <s v="SI"/>
    <m/>
    <m/>
    <s v="IRMA"/>
  </r>
  <r>
    <x v="7"/>
    <n v="53"/>
    <s v="060"/>
    <s v="598"/>
    <s v="0010"/>
    <s v="11"/>
    <s v="01"/>
    <s v="Llaves. De 4 vías con marcas indicadoras del sentido en el que fluyen las soluciones y posición de cerrado aditamento de cierre luer lock (móvil) en el ramal de la llave que se conecta al tubo de la extensión. Tubo de extensión removible de plástico grado médico longitud  80  cm  y  diámetro  interno  2.7  mm  mínimo conector luer lock hembra en el extremo del tubo que se conecta con la llave y conector luer macho en el extremo proximal con aditamento de cierre luer lock (móvil). Pieza."/>
    <s v="FARMA LEAL, S.A. DE C.V. "/>
    <s v="FLE -161117-4J3"/>
    <s v="TECNICA MEDICAL, S.A. DE C.V "/>
    <s v="TME -981111-988"/>
    <s v="0403C2006 SSA"/>
    <s v="LLAVE DE TRES Y CUATRO VÍAS &quot;TEC MED&quot;"/>
    <s v="MÉXICO"/>
    <n v="8.4700000000000006"/>
    <n v="2959469"/>
    <n v="1183788"/>
    <n v="25066702.43"/>
    <m/>
    <s v="SI"/>
    <m/>
    <m/>
    <s v="IRMA"/>
  </r>
  <r>
    <x v="7"/>
    <n v="68"/>
    <s v="060"/>
    <s v="168"/>
    <s v="0077"/>
    <s v="11"/>
    <s v="01"/>
    <s v="Sondas. Para aspirar secreciones. De plástico con válvula de control. Estéril y desechable. Tamaño: Adulto. Longitud: 55 cm Calibre: 18 Fr Diámetro Externo: 6.0 mm. Pieza."/>
    <s v="FARMA LEAL, S.A. DE C.V. "/>
    <s v="FLE -161117-4J3"/>
    <s v="TECNICA MEDICAL, S.A. DE C.V "/>
    <s v="TME -981111-988"/>
    <s v="2045C2019 SSA"/>
    <s v="SONDAS PARA ASPIRAR SECRECIONES TECMED"/>
    <s v="MÉXICO"/>
    <n v="4.03"/>
    <n v="511502"/>
    <n v="204601"/>
    <n v="2061353.06"/>
    <m/>
    <s v="SI"/>
    <m/>
    <m/>
    <s v="IRMA"/>
  </r>
  <r>
    <x v="7"/>
    <n v="69"/>
    <s v="060"/>
    <s v="168"/>
    <s v="0085"/>
    <s v="11"/>
    <s v="01"/>
    <s v="Sondas. Para aspirar secreciones. De plástico con válvula de control. Estéril y desechable. Tamaño: Infantil. Longitud: 55 cm. Calibre: 10 Fr. Diámetro Externo: 3.3 mm. Pieza."/>
    <s v="FARMA LEAL, S.A. DE C.V. "/>
    <s v="FLE -161117-4J3"/>
    <s v="TECNICA MEDICAL, S.A. DE C.V "/>
    <s v="TME -981111-988"/>
    <s v="2045C2019 SSA"/>
    <s v="SONDAS PARA ASPIRAR SECRECIONES TECMED"/>
    <s v="MÉXICO"/>
    <n v="3.93"/>
    <n v="298798"/>
    <n v="119520"/>
    <n v="1174276.1399999999"/>
    <m/>
    <s v="SI"/>
    <m/>
    <m/>
    <s v="IRMA"/>
  </r>
  <r>
    <x v="8"/>
    <n v="18"/>
    <s v="060"/>
    <s v="168"/>
    <s v="8146"/>
    <s v="13"/>
    <s v="01"/>
    <s v="Cánulas. Para traqueostomía adulto de cloruro de polivinilo con balón curvada cinta de fijación globo de baja presión y alto volumen radiopaca con endocánula placa de retención de la endocánula y guía de inserción. Estéril y desechable. Diámetro interno: 9.0 mm ± 0.2 mm. Diámetro externo: 11.4 mm ± 1.2 mm. Longitud: 80 mm ± 5 mm.  Pieza."/>
    <s v="FRANCISCO GARCÍA LÓPEZ, S.A. DE C.V "/>
    <s v="FGL -960710-DG4"/>
    <s v="SMITHS HEALTHCARE MANUFACTURING, S.A. DE C.V "/>
    <s v="MME -981209-QY7"/>
    <s v="2503C2011 SSA"/>
    <s v="CANULA DE TRAQUEOSTOMIA PVC, PORTEX, BLUE LINE ULTRA, DESECHABLE"/>
    <s v="MÉXICO"/>
    <n v="692.75"/>
    <n v="138"/>
    <n v="56"/>
    <n v="95599.5"/>
    <m/>
    <s v="SI"/>
    <m/>
    <m/>
    <s v="IRMA"/>
  </r>
  <r>
    <x v="8"/>
    <n v="20"/>
    <s v="060"/>
    <s v="168"/>
    <s v="8237"/>
    <s v="13"/>
    <s v="01"/>
    <s v="Cánulas. Para traqueostomía adulto de cloruro de polivinilo sin globo radio paco con endocánula. Placa de retención con anillo roscado para la fijación de la endocánula y guía de inserción. Estéril y desechable. Diámetro interno: 7.0 mm ± 0.2 mm. Diámetro externo: 9.6 mm ± 0.5 mm. Longitud: 70 mm ± 5 mm. Pieza."/>
    <s v="FRANCISCO GARCÍA LÓPEZ, S.A. DE C.V "/>
    <s v="FGL -960710-DG4"/>
    <s v="SMITHS HEALTHCARE MANUFACTURING, S.A. DE C.V "/>
    <s v="MME -981209-QY7"/>
    <s v="2503C2011 SSA"/>
    <s v="CANULA DE TRAQUEOSTOMIA PVC, PORTEX, BLUE LINE ULTRA, DESECHABLE"/>
    <s v="MÉXICO"/>
    <n v="667.66"/>
    <n v="150"/>
    <n v="60"/>
    <n v="100149"/>
    <m/>
    <s v="SI"/>
    <m/>
    <m/>
    <s v="IRMA"/>
  </r>
  <r>
    <x v="8"/>
    <n v="62"/>
    <s v="060"/>
    <s v="345"/>
    <s v="3135"/>
    <s v="00"/>
    <s v="01"/>
    <s v="Sistemas. Sistema  de  succión  cerrado  para  paciente con  tubo endotraqueal conectado a ventilador 14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FRANCISCO GARCÍA LÓPEZ, S.A. DE C.V "/>
    <s v="FGL -960710-DG4"/>
    <s v="SMITHS HEALTHCARE MANUFACTURING, S.A. DE C.V "/>
    <s v="MME -981209-QY7"/>
    <s v="0866C2012 SSA"/>
    <s v="CATETER DE SUCCION PORTEX SUCTIONPRO 72"/>
    <s v="MÉXICO"/>
    <n v="191.59"/>
    <n v="33255"/>
    <n v="13302"/>
    <n v="6371325.4500000002"/>
    <m/>
    <s v="SI"/>
    <m/>
    <m/>
    <s v="IRMA"/>
  </r>
  <r>
    <x v="9"/>
    <n v="79"/>
    <s v="060"/>
    <s v="869"/>
    <s v="0103"/>
    <s v="11"/>
    <s v="01"/>
    <s v="Telas Adhesivas. De acetato con adhesivo en una de sus caras. Longitud: 10 m. Ancho: 1.25 cm. Presentación: 24 piezas."/>
    <s v="GALIA TEXTIL, S.A. DE C.V. "/>
    <s v="GTE -840618-IJ7"/>
    <s v="GALIA TEXTIL, S.A. DE C.V. "/>
    <s v="GTE -840618-IJ7"/>
    <s v="2329C2013 SSA"/>
    <s v="GALIA"/>
    <s v="MÉXICO"/>
    <n v="177.7"/>
    <n v="7997"/>
    <n v="3199"/>
    <n v="1421066.9"/>
    <m/>
    <s v="SI"/>
    <m/>
    <m/>
    <s v="IRMA"/>
  </r>
  <r>
    <x v="9"/>
    <n v="80"/>
    <s v="060"/>
    <s v="869"/>
    <s v="0152"/>
    <s v="12"/>
    <s v="01"/>
    <s v="Telas Adhesivas. De acetato con adhesivo en una de sus caras. Longitud: 10 m. Ancho: 2.50 cm. Presentación: 12 piezas."/>
    <s v="GALIA TEXTIL, S.A. DE C.V. "/>
    <s v="GTE -840618-IJ7"/>
    <s v="GALIA TEXTIL, S.A. DE C.V. "/>
    <s v="GTE -840618-IJ7"/>
    <s v="2329C2013 SSA"/>
    <s v="GALIA"/>
    <s v="MÉXICO"/>
    <n v="177.7"/>
    <n v="114303"/>
    <n v="45722"/>
    <n v="20311643.100000001"/>
    <m/>
    <s v="SI"/>
    <m/>
    <m/>
    <s v="IRMA"/>
  </r>
  <r>
    <x v="9"/>
    <n v="81"/>
    <s v="060"/>
    <s v="869"/>
    <s v="0202"/>
    <s v="11"/>
    <s v="01"/>
    <s v="Telas Adhesivas. De acetato con adhesivo en una de sus caras. Longitud: 10 m. Ancho: 5.00 cm. Presentación: 6 piezas."/>
    <s v="GALIA TEXTIL, S.A. DE C.V. "/>
    <s v="GTE -840618-IJ7"/>
    <s v="GALIA TEXTIL, S.A. DE C.V. "/>
    <s v="GTE -840618-IJ7"/>
    <s v="2329C2013 SSA"/>
    <s v="GALIA"/>
    <s v="MÉXICO"/>
    <n v="177.7"/>
    <n v="85880"/>
    <n v="34352"/>
    <n v="15260876"/>
    <m/>
    <s v="SI"/>
    <m/>
    <m/>
    <s v="IRMA"/>
  </r>
  <r>
    <x v="9"/>
    <n v="82"/>
    <s v="060"/>
    <s v="869"/>
    <s v="0251"/>
    <s v="11"/>
    <s v="01"/>
    <s v="Telas Adhesivas. De acetato con adhesivo en una de sus caras. Longitud: 10 m. Ancho: 7.50 cm. Presentación: 4 piezas."/>
    <s v="GALIA TEXTIL, S.A. DE C.V. "/>
    <s v="GTE -840618-IJ7"/>
    <s v="GALIA TEXTIL, S.A. DE C.V. "/>
    <s v="GTE -840618-IJ7"/>
    <s v="2329C2013 SSA"/>
    <s v="GALIA"/>
    <s v="MÉXICO"/>
    <n v="177.7"/>
    <n v="54573"/>
    <n v="21830"/>
    <n v="9697622.0999999996"/>
    <m/>
    <s v="SI"/>
    <m/>
    <m/>
    <s v="IRMA"/>
  </r>
  <r>
    <x v="10"/>
    <n v="32"/>
    <s v="060"/>
    <s v="203"/>
    <s v="0165"/>
    <s v="11"/>
    <s v="01"/>
    <s v="Cintas. Umbilicales. De algodón tejido plano (trenzado de 21 hilos) estériles. Longitud: 41 cm. Ancho: 4 mm. Envase con 100 sobres."/>
    <s v="GARKEN MEDICAL, S.A. DE C.V."/>
    <s v="GME -170117-QQ4"/>
    <s v="DEGASA, S.A. DE C.V."/>
    <s v="DEG -980701-5H8"/>
    <s v="2050C2012SSA"/>
    <s v="Cinta Umbilical"/>
    <s v="MÉXICO"/>
    <n v="157.34"/>
    <n v="4269"/>
    <n v="1708"/>
    <n v="671684.46"/>
    <m/>
    <m/>
    <m/>
    <m/>
    <s v="JAVIER"/>
  </r>
  <r>
    <x v="10"/>
    <n v="54"/>
    <s v="060"/>
    <s v="626"/>
    <s v="0057"/>
    <s v="04"/>
    <s v="01"/>
    <s v="Medias antiembólicas elásticas de compresión mediana para miembros inferiores hasta el muslo. Tallas: Grande corta. Envase con un par."/>
    <s v="GARKEN MEDICAL, S.A. DE C.V."/>
    <s v="GME -170117-QQ4"/>
    <s v="DEGASA, S.A. DE C.V."/>
    <s v="DEG -980701-5H8"/>
    <s v="1648C2012SSA"/>
    <s v="Medias Antiembolicas"/>
    <s v="MÉXICO"/>
    <n v="85.37"/>
    <n v="3371"/>
    <n v="1349"/>
    <n v="287782.27"/>
    <m/>
    <m/>
    <m/>
    <m/>
    <s v="JAVIER"/>
  </r>
  <r>
    <x v="10"/>
    <n v="55"/>
    <s v="060"/>
    <s v="626"/>
    <s v="0065"/>
    <s v="04"/>
    <s v="01"/>
    <s v="Medias antiembólicas elásticas de compresión mediana para miembros inferiores hasta el muslo. Tallas: Grande larga. Envase con un par."/>
    <s v="GARKEN MEDICAL, S.A. DE C.V."/>
    <s v="GME -170117-QQ4"/>
    <s v="DEGASA, S.A. DE C.V."/>
    <s v="DEG -980701-5H8"/>
    <s v="1648C2012SSA"/>
    <s v="Medias Antiembolicas"/>
    <s v="MÉXICO"/>
    <n v="91.34"/>
    <n v="16477"/>
    <n v="6591"/>
    <n v="1505009.18"/>
    <m/>
    <m/>
    <m/>
    <m/>
    <s v="JAVIER"/>
  </r>
  <r>
    <x v="10"/>
    <n v="56"/>
    <s v="060"/>
    <s v="626"/>
    <s v="0032"/>
    <s v="04"/>
    <s v="01"/>
    <s v="Medias antiembólicas elásticas de compresión mediana para miembros inferiores hasta el muslo. Tallas: Mediana corta. Envase con un par."/>
    <s v="GARKEN MEDICAL, S.A. DE C.V."/>
    <s v="GME -170117-QQ4"/>
    <s v="DEGASA, S.A. DE C.V."/>
    <s v="DEG -980701-5H8"/>
    <s v="1648C2012SSA"/>
    <s v="Medias Antiembolicas"/>
    <s v="MÉXICO"/>
    <n v="81.56"/>
    <n v="3536"/>
    <n v="1415"/>
    <n v="288396.15999999997"/>
    <m/>
    <m/>
    <m/>
    <m/>
    <s v="JAVIER"/>
  </r>
  <r>
    <x v="10"/>
    <n v="57"/>
    <s v="060"/>
    <s v="626"/>
    <s v="0040"/>
    <s v="04"/>
    <s v="01"/>
    <s v="Medias antiembólicas elásticas de compresión mediana para miembros inferiores hasta el muslo. Tallas: Mediana larga. Envase con un par."/>
    <s v="GARKEN MEDICAL, S.A. DE C.V."/>
    <s v="GME -170117-QQ4"/>
    <s v="DEGASA, S.A. DE C.V."/>
    <s v="DEG -980701-5H8"/>
    <s v="1648C2012SSA"/>
    <s v="Medias Antiembolicas"/>
    <s v="MÉXICO"/>
    <n v="86.09"/>
    <n v="14841"/>
    <n v="5937"/>
    <n v="1277661.69"/>
    <m/>
    <m/>
    <m/>
    <m/>
    <s v="JAVIER"/>
  </r>
  <r>
    <x v="10"/>
    <n v="58"/>
    <s v="060"/>
    <s v="626"/>
    <s v="0073"/>
    <s v="04"/>
    <s v="01"/>
    <s v="Medias antiembólicas elásticas de compresión mediana para miembros inferiores. Hasta la rodilla. Tallas: Chica. Envase con un par."/>
    <s v="GARKEN MEDICAL, S.A. DE C.V."/>
    <s v="GME -170117-QQ4"/>
    <s v="DEGASA, S.A. DE C.V."/>
    <s v="DEG -980701-5H8"/>
    <s v="1648C2012SSA"/>
    <s v="Medias Antiembolicas"/>
    <s v="MÉXICO"/>
    <n v="59.51"/>
    <n v="1156"/>
    <n v="463"/>
    <n v="68793.56"/>
    <m/>
    <m/>
    <m/>
    <m/>
    <s v="JAVIER"/>
  </r>
  <r>
    <x v="10"/>
    <n v="59"/>
    <s v="060"/>
    <s v="626"/>
    <s v="0099"/>
    <s v="04"/>
    <s v="01"/>
    <s v="Medias antiembólicas elásticas de compresión mediana para miembros inferiores. Hasta la rodilla. Tallas: Grande. Envase con un par."/>
    <s v="GARKEN MEDICAL, S.A. DE C.V."/>
    <s v="GME -170117-QQ4"/>
    <s v="DEGASA, S.A. DE C.V."/>
    <s v="DEG -980701-5H8"/>
    <s v="1648C2012SSA"/>
    <s v="Medias Antiembolicas"/>
    <s v="MÉXICO"/>
    <n v="63.55"/>
    <n v="4042"/>
    <n v="1617"/>
    <n v="256869.1"/>
    <m/>
    <m/>
    <m/>
    <m/>
    <s v="JAVIER"/>
  </r>
  <r>
    <x v="10"/>
    <n v="60"/>
    <s v="060"/>
    <s v="626"/>
    <s v="0081"/>
    <s v="04"/>
    <s v="01"/>
    <s v="Medias antiembólicas elásticas de compresión mediana para miembros inferiores. Hasta la rodilla. Tallas: Mediana. Envase con un par."/>
    <s v="GARKEN MEDICAL, S.A. DE C.V."/>
    <s v="GME -170117-QQ4"/>
    <s v="DEGASA, S.A. DE C.V."/>
    <s v="DEG -980701-5H8"/>
    <s v="1648C2012SSA"/>
    <s v="Medias Antiembolicas"/>
    <s v="MÉXICO"/>
    <n v="63.23"/>
    <n v="2932"/>
    <n v="1173"/>
    <n v="185390.36"/>
    <m/>
    <m/>
    <m/>
    <m/>
    <s v="JAVIER"/>
  </r>
  <r>
    <x v="10"/>
    <n v="86"/>
    <s v="060"/>
    <s v="953"/>
    <s v="2825"/>
    <s v="12"/>
    <s v="01"/>
    <s v="Venda. Elasticas de tejido plano; de algodón con fibras sintpetias. Longitud: 5 M ANCHOS: 30 cm. Envase con una pieza."/>
    <s v="GARKEN MEDICAL, S.A. DE C.V."/>
    <s v="GME -170117-QQ4"/>
    <s v="DEGASA, S.A. DE C.V."/>
    <s v="DEG -980701-5H8"/>
    <s v="3303C2012SSA"/>
    <s v="Vendas"/>
    <s v="MÉXICO"/>
    <n v="16.329999999999998"/>
    <n v="644017"/>
    <n v="257607"/>
    <n v="10516797.609999999"/>
    <m/>
    <m/>
    <m/>
    <m/>
    <s v="JAVIER"/>
  </r>
  <r>
    <x v="11"/>
    <n v="61"/>
    <s v="060"/>
    <s v="345"/>
    <s v="3143"/>
    <s v="00"/>
    <s v="01"/>
    <s v="Sistemas. Sistema  de  succión  cerrado  para  paciente  con  tubo endotraqueal conectado a ventilador 16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GRUPO MORAVI, S.A. DE C.V."/>
    <s v="GMO -890626-BU0"/>
    <s v="GRUPO MORAVI, S.A. DE C.V./ FAB AVENT, S. DE R.L. DE C.V."/>
    <s v="GMO -890626-BU0"/>
    <s v="1611C2016SSA"/>
    <s v="HALYARD CLOSED SUCTION SYSTEM FOR ADULTS ENDOTRACHEAL"/>
    <s v="MÉXICO"/>
    <n v="130"/>
    <n v="59458"/>
    <n v="23784"/>
    <n v="7729540"/>
    <m/>
    <m/>
    <m/>
    <m/>
    <s v="JAVIER"/>
  </r>
  <r>
    <x v="11"/>
    <n v="62"/>
    <s v="060"/>
    <s v="345"/>
    <s v="3135"/>
    <s v="00"/>
    <s v="01"/>
    <s v="Sistemas. Sistema  de  succión  cerrado  para  paciente con  tubo endotraqueal conectado a ventilador 14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GRUPO MORAVI, S.A. DE C.V."/>
    <s v="GMO -890626-BU0"/>
    <s v="GRUPO MORAVI, S.A. DE C.V./ FAB AVENT, S. DE R.L. DE C.V."/>
    <s v="GMO -890626-BU0"/>
    <s v="1611C2016SSA"/>
    <s v="HALYARD CLOSED SUCTION SYSTEM FOR ADULTS ENDOTRACHEAL"/>
    <s v="MÉXICO"/>
    <n v="130"/>
    <n v="33255"/>
    <n v="13302"/>
    <n v="4323150"/>
    <m/>
    <m/>
    <m/>
    <m/>
    <s v="JAVIER"/>
  </r>
  <r>
    <x v="11"/>
    <n v="63"/>
    <s v="060"/>
    <s v="345"/>
    <s v="3127"/>
    <s v="00"/>
    <s v="01"/>
    <s v="Sistemas. Sistema de succión cerrado para paciente con tubo endotraqueal conectado a ventilador 12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GRUPO MORAVI, S.A. DE C.V."/>
    <s v="GMO -890626-BU0"/>
    <s v="GRUPO MORAVI, S.A. DE C.V./ FAB AVENT, S. DE R.L. DE C.V."/>
    <s v="GMO -890626-BU0"/>
    <s v="1611C2016SSA"/>
    <s v="HALYARD CLOSED SUCTION SYSTEM FOR ADULTS ENDOTRACHEAL"/>
    <s v="MÉXICO"/>
    <n v="130"/>
    <n v="8933"/>
    <n v="3574"/>
    <n v="1161290"/>
    <m/>
    <m/>
    <m/>
    <m/>
    <s v="JAVIER"/>
  </r>
  <r>
    <x v="12"/>
    <n v="8"/>
    <s v="060"/>
    <s v="066"/>
    <s v="1052"/>
    <s v="03"/>
    <s v="01"/>
    <s v="Antisépticos. Solución con gluconato de clorhexidina al 2% p/v en alcohol isopropílico al 70%. Con tinta naranja o rosa o incoloro. Contiene: 3 ml Estéril y desechable Envase"/>
    <s v="INDUSTRIAS DANJUR, S.A. DE C.V."/>
    <s v="IDA -190508-SR6"/>
    <s v="PROFACE, S.A. DE C.V."/>
    <s v="PRO -170519-A19"/>
    <s v="2442C2018SSA"/>
    <s v="HEXILEX"/>
    <s v="MÉXICO"/>
    <n v="18.600000000000001"/>
    <n v="434520"/>
    <n v="173808"/>
    <n v="8082072"/>
    <m/>
    <m/>
    <m/>
    <m/>
    <s v="JAVIER"/>
  </r>
  <r>
    <x v="13"/>
    <n v="45"/>
    <s v="060"/>
    <s v="470"/>
    <s v="0120"/>
    <s v="11"/>
    <s v="01"/>
    <s v="Hemostáticos. Esponja hemostática de gelatina o colágeno de: 20 a 30 x 50 a 60 mm. Envase con una pieza."/>
    <s v="INSTRUMENTOS Y ACCESPRIOS AUTOMATIZADOS, S.A. DE C.V."/>
    <s v="IAA -980126-MD4"/>
    <s v="INSTRUMENTOS Y ACCESPRIOS AUTOMATIZADOS, S.A. DE C.V."/>
    <s v="IAA -980126-MD4"/>
    <s v="01139C2012 SSA"/>
    <s v="ESPONJA EMOSTATICA DE GELATINA CUTANPLAST"/>
    <s v="ITALIA"/>
    <n v="32"/>
    <n v="11057"/>
    <n v="4423"/>
    <n v="353824"/>
    <m/>
    <s v="CUMPLE"/>
    <m/>
    <m/>
    <s v="ROBERTO HERNANDEZ"/>
  </r>
  <r>
    <x v="14"/>
    <n v="34"/>
    <s v="060"/>
    <s v="066"/>
    <s v="0971"/>
    <s v="01"/>
    <s v="01"/>
    <s v="Detergentes o Limpiadores. Detergente  o  limpiador  multienzimático  compuesto  de cloruro  de  dodecil  o  didecil  dimetilamonio  pH  que asegure la acción óptima de las enzimas activo en todo tipo de agua no corrosivo. Sobre con 20 a 25 g. Envase desde 10 a 100 sobres."/>
    <s v="MAPE+TZIN, S.A. DE C.V."/>
    <s v="MAP -160728-P91"/>
    <s v="LABORATORIOS BYM, S.A. DE C.V."/>
    <s v="LBY -070117-3R0"/>
    <s v="NO REQUIERE _x000a_143300CO210776"/>
    <s v="ZYMESEPTIC M"/>
    <s v="MEXICO"/>
    <n v="137.55000000000001"/>
    <n v="28275"/>
    <n v="11310"/>
    <n v="3889226.2500000005"/>
    <m/>
    <s v="CUMPLE"/>
    <m/>
    <m/>
    <s v="ROBERTO HERNANDEZ"/>
  </r>
  <r>
    <x v="14"/>
    <n v="35"/>
    <s v="060"/>
    <s v="066"/>
    <s v="0930"/>
    <s v="00"/>
    <s v="00"/>
    <s v="DETERGENTES O LIMPIADORES. Detergente o limpiador polienzimático no iónico o catiónico, a base de alcohol isopropílico o derivados del amonio cuaternario, con pH que asegure el efecto óptimo de las enzimas. Para uso manual y/o lavadora automática, y/o lavadora ultrasónica. Envase con 1 a 5 litros de solución concentrada. La dilución y el empleo del producto concentrado serán de acuerdo con las instrucciones del fabricante. Se deberá tomar en consideración el rango más alto de la dilución recomendada por el fabricante. Debido a lo amplio de la descripción esta clave deberá solicitarse por la cantidad de litros del detergente listo para su uso."/>
    <s v="MAPE+TZIN, S.A. DE C.V."/>
    <s v="MAP -160728-P91"/>
    <s v="LABORATORIOS BYM, S.A. DE C.V."/>
    <s v="LBY -070117-3R0"/>
    <s v="NO REQUIERE_x000a_153300CO320260"/>
    <s v="MULTIZYME"/>
    <s v="MEXICO"/>
    <n v="588"/>
    <n v="2191"/>
    <n v="877"/>
    <n v="1288308"/>
    <m/>
    <s v="CUMPLE"/>
    <m/>
    <m/>
    <s v="ROBERTO HERNANDEZ"/>
  </r>
  <r>
    <x v="14"/>
    <n v="61"/>
    <s v="060"/>
    <s v="345"/>
    <s v="3143"/>
    <s v="00"/>
    <s v="01"/>
    <s v="Sistemas. Sistema  de  succión  cerrado  para  paciente  con  tubo endotraqueal conectado a ventilador 16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MAPE+TZIN, S.A. DE C.V."/>
    <s v="MAP -160728-P91"/>
    <s v="DRENOVAC, S.A. DE C.V."/>
    <s v="DRE -750217-U13"/>
    <s v="0048C2021 SSA"/>
    <s v="DRENO"/>
    <s v="MEXICO"/>
    <n v="222"/>
    <n v="59458"/>
    <n v="23784"/>
    <n v="13199676"/>
    <s v="CONTIENE PROGRAMA DE ENTREGAS_x000a__x000a_EL IMPORTE MAXIMO EN LA PROPUESTA ECONOMICA ES ERRONEA"/>
    <s v="CUMPLE"/>
    <m/>
    <m/>
    <s v="ROBERTO HERNANDEZ"/>
  </r>
  <r>
    <x v="14"/>
    <n v="62"/>
    <s v="060"/>
    <s v="345"/>
    <s v="3135"/>
    <s v="00"/>
    <s v="01"/>
    <s v="Sistemas. Sistema  de  succión  cerrado  para  paciente con  tubo endotraqueal conectado a ventilador 14 Fr contiene: Un tubo de succión de cloruro de polivinilo, con marcas de profundidad cada 1 o 2 cm empezando por lo menos a partir de los 20 cm hasta por lo menos 40 cm y una marca tope. Dos a cuatro orificios  laterales  en  la  punta  proximal  del  tubo envuelto  en  una  camisa  de  polietileno  transparente ensamblada  a  una  pieza  en  forma  de  &quot;T&quot;  o  &quot;L&quot; transparente con puerto para irrigación con una o dos conexiones laterales cónicas con entrada macho de 15 a 16 mm de diámetro externo y una conexión cónica con entrada hembra de 15 mm de diámetro interno en la parte   central   en   su   extremo   distal   se   encuentra ensamblada  la  válvula  para  controlar  la  succión  con conexión estriada universal. Incluye etiqueta de identificación para control. Estéril y desechable. Pieza."/>
    <s v="MAPE+TZIN, S.A. DE C.V."/>
    <s v="MAP -160728-P91"/>
    <s v="DRENOVAC, S.A. DE C.V."/>
    <s v="DRE -750217-U13"/>
    <s v="0048C2021 SSA"/>
    <s v="DRENO"/>
    <s v="MEXICO"/>
    <n v="222"/>
    <n v="33255"/>
    <n v="13302"/>
    <n v="7382610"/>
    <s v="EL IMPORTE MAXIMO EN LA PROPUESTA ECONOMICA ES ERRONEA"/>
    <s v="CUMPLE"/>
    <m/>
    <m/>
    <s v="ROBERTO HERNANDEZ"/>
  </r>
  <r>
    <x v="15"/>
    <n v="8"/>
    <s v="060"/>
    <s v="066"/>
    <s v="1052"/>
    <s v="03"/>
    <s v="01"/>
    <s v="Antisépticos. Solución con gluconato de clorhexidina al 2% p/v en alcohol isopropílico al 70%. Con tinta naranja o rosa o incoloro. Contiene: 3 ml Estéril y desechable Envase"/>
    <s v="MATERIAL HOSPITALARIO DE OCCIDENTE S. DE R.L DE C.V."/>
    <s v="MHO -170608-D77"/>
    <s v="SOLOMED, S.A. DE C.V."/>
    <s v="SOL -980404-M83"/>
    <s v="214C2015 SSA"/>
    <s v="GLUCODERM"/>
    <s v="MEXICO"/>
    <n v="16.8"/>
    <n v="434520"/>
    <n v="173808"/>
    <n v="7299936"/>
    <m/>
    <s v="CUMPLE"/>
    <m/>
    <m/>
    <s v="ROBERTO HERNANDEZ"/>
  </r>
  <r>
    <x v="16"/>
    <n v="71"/>
    <s v="060"/>
    <s v="168"/>
    <s v="9870"/>
    <m/>
    <m/>
    <s v="Sondas. Para esófago. De tres vías punta cerrada con cuatro orificios de látex con arillo radiopaco. Estéril y desechable. Tipo: sengstaken blakemore. Longitud: 100 cm. Calibre: 18 Fr. Pieza."/>
    <s v="PRODUCTOS GALENO, S. DE R.L."/>
    <s v="PGA -601213-GYA"/>
    <s v="PRODUCTOS GALENO, S. DE R.L."/>
    <s v="PGA -601213-GYA"/>
    <s v="1793C2012 SSA"/>
    <s v="SONDA PARA ESOFAGO TIPO SENGSTAKEN BLAKEMORE &quot;HOLY&quot;"/>
    <s v="MÉXICO"/>
    <n v="990"/>
    <n v="521"/>
    <n v="209"/>
    <n v="515790"/>
    <m/>
    <s v="SI"/>
    <m/>
    <m/>
    <s v="MONTELONGO"/>
  </r>
  <r>
    <x v="16"/>
    <n v="72"/>
    <s v="060"/>
    <s v="166"/>
    <s v="0640"/>
    <m/>
    <m/>
    <s v="Sondas. Para esófago. De tres vías punta cerrada con cuatro orificios de látex con arillo radiopaco. Estéril y desechable. Tipo: sengstaken blakemore. Longitud: 65 cm. Calibre: 14 Fr. Pieza."/>
    <s v="PRODUCTOS GALENO, S. DE R.L."/>
    <s v="PGA -601213-GYA"/>
    <s v="PRODUCTOS GALENO, S. DE R.L."/>
    <s v="PGA -601213-GYA"/>
    <s v="1793C2012 SSA"/>
    <s v="SONDA PARA ESOFAGO TIPO SENGSTAKEN BLAKEMORE &quot;HOLY&quot;"/>
    <s v="MÉXICO"/>
    <n v="990"/>
    <n v="101"/>
    <n v="41"/>
    <n v="99990"/>
    <m/>
    <s v="SI"/>
    <m/>
    <m/>
    <s v="MONTELONGO"/>
  </r>
  <r>
    <x v="16"/>
    <n v="85"/>
    <s v="060"/>
    <s v="908"/>
    <s v="0924"/>
    <m/>
    <m/>
    <s v="Tubos. Tubo para aspirador. De hule látex color ámbar. Diámetro interno 6.3 mm espesor de pared 3.77 mm. Envase con 10 m."/>
    <s v="PRODUCTOS GALENO, S. DE R.L."/>
    <s v="PGA -601213-GYA"/>
    <s v="PRODUCTOS GALENO, S. DE R.L."/>
    <s v="PGA -601213-GYA"/>
    <s v="1408C2017 SSA"/>
    <s v="TUBO PARA ASPIRADOR DE HULE LÁTEX. HOLY"/>
    <s v="MÉXICO"/>
    <n v="490"/>
    <n v="61872"/>
    <n v="24749"/>
    <n v="30317280"/>
    <m/>
    <s v="SI"/>
    <m/>
    <m/>
    <s v="MONTELONGO"/>
  </r>
  <r>
    <x v="17"/>
    <n v="33"/>
    <s v="060"/>
    <s v="207"/>
    <s v="0013"/>
    <s v="02"/>
    <s v="01"/>
    <s v="Circuitos. De ventilación para anestesia de polivinilo consta de dos mangueras un filtro conexión en &quot;Y&quot; de plástico codo mascarilla y bolsas de 3 y 5 lts."/>
    <s v="SONOMEDICS, S.A DE C.V."/>
    <s v="SON -070222-MH9"/>
    <s v="LG MEDICAL DESING LLC"/>
    <s v="SON -070222-MH9"/>
    <s v="1001E2020 SSA"/>
    <s v="CIRCUITO DE VENTILACION Y ANESTESIA LGMD"/>
    <s v="EE.UU."/>
    <n v="130"/>
    <n v="96818"/>
    <n v="38728"/>
    <n v="12586340"/>
    <m/>
    <s v="SI"/>
    <m/>
    <m/>
    <s v="MONTELONGO"/>
  </r>
  <r>
    <x v="17"/>
    <n v="43"/>
    <s v="060"/>
    <s v="623"/>
    <s v="0878"/>
    <s v="02"/>
    <s v="01"/>
    <s v="Espaciadores de volumen. De  plástico  rígido  resistente  que  se  adapte  a  los diferentes medicamentos broncodilatadores en aerosol. Puede  tener  o  no  ensamblada  una  mascarilla  o  una boquilla. Vida útil: tres meses. Pediátrico. Pieza."/>
    <s v="SONOMEDICS, S.A DE C.V."/>
    <s v="SON -070222-MH9"/>
    <s v="SONOMEDICS, S.A DE C.V."/>
    <s v="SON -070222-MH9"/>
    <s v="1444C2014 SSA"/>
    <s v="ESPACIADORES DE VOLUMEN SONOMEDICS"/>
    <s v="MÉXICO"/>
    <n v="130"/>
    <n v="1166"/>
    <n v="467"/>
    <n v="151580"/>
    <m/>
    <s v="SI"/>
    <m/>
    <m/>
    <s v="MONTELONGO"/>
  </r>
  <r>
    <x v="17"/>
    <n v="44"/>
    <s v="060"/>
    <s v="623"/>
    <s v="0886"/>
    <s v="01"/>
    <s v="01"/>
    <s v="Espaciadores de volumen. De  plástico  rígido  resistente  que  se  adapte  a  los diferentes medicamentos broncodilatadores en aerosol. Puede  tener  o  no  ensamblada  una  mascarilla  o  una boquilla. Vida útil: tres meses. Adulto. Pieza."/>
    <s v="SONOMEDICS, S.A DE C.V."/>
    <s v="SON -070222-MH9"/>
    <s v="SONOMEDICS, S.A DE C.V."/>
    <s v="SON -070222-MH9"/>
    <s v="1444C2014 SSA"/>
    <s v="ESPACIADORES DE VOLUMEN SONOMEDICS"/>
    <s v="MÉXICO"/>
    <n v="130"/>
    <n v="298"/>
    <n v="120"/>
    <n v="38740"/>
    <m/>
    <s v="SI"/>
    <m/>
    <m/>
    <s v="MONTELONGO"/>
  </r>
  <r>
    <x v="18"/>
    <n v="8"/>
    <s v="060"/>
    <s v="066"/>
    <s v="1052"/>
    <s v="03"/>
    <s v="01"/>
    <s v="Antisépticos. Solución con gluconato de clorhexidina al 2% p/v en alcohol isopropílico al 70%. Con tinta naranja o rosa o incoloro. Contiene: 3 ml Estéril y desechable Envase"/>
    <s v="TOTAL FARMA, S.A. DE C.V."/>
    <s v="TFA -140123-GT4"/>
    <s v="PROFACE, S.A. DE C.V."/>
    <s v="PRO -170519-AI9"/>
    <s v="2441C2018 SSA"/>
    <s v="HEXILEX"/>
    <s v="MÉXICO"/>
    <n v="16.96"/>
    <n v="434520"/>
    <n v="173808"/>
    <n v="7369459.2000000002"/>
    <m/>
    <s v="SI"/>
    <m/>
    <m/>
    <s v="MONTELONGO"/>
  </r>
  <r>
    <x v="18"/>
    <n v="68"/>
    <s v="060"/>
    <s v="168"/>
    <s v="0077"/>
    <s v="11"/>
    <s v="01"/>
    <s v="Sondas. Para aspirar secreciones. De plástico con válvula de control. Estéril y desechable. Tamaño: Adulto. Longitud: 55 cm Calibre: 18 Fr Diámetro Externo: 6.0 mm. Pieza."/>
    <s v="TOTAL FARMA, S.A. DE C.V."/>
    <s v="TFA -140123-GT4"/>
    <s v="TECNICA MEDICAL, S.A. DE C.V."/>
    <s v="TME -981111-988"/>
    <s v="2045C2019 SSA"/>
    <s v="TECMED"/>
    <s v="MÉXICO"/>
    <n v="4.08"/>
    <n v="511502"/>
    <n v="204601"/>
    <n v="2086928.16"/>
    <m/>
    <s v="SI"/>
    <m/>
    <m/>
    <s v="MONTELONGO"/>
  </r>
  <r>
    <x v="18"/>
    <n v="69"/>
    <s v="060"/>
    <s v="168"/>
    <s v="0085"/>
    <s v="11"/>
    <s v="01"/>
    <s v="Sondas. Para aspirar secreciones. De plástico con válvula de control. Estéril y desechable. Tamaño: Infantil. Longitud: 55 cm. Calibre: 10 Fr. Diámetro Externo: 3.3 mm. Pieza."/>
    <s v="TOTAL FARMA, S.A. DE C.V."/>
    <s v="TFA -140123-GT4"/>
    <s v="TECNICA MEDICAL, S.A. DE C.V."/>
    <s v="TME -981111-988"/>
    <s v="2045C2019 SSA"/>
    <s v="TECMED"/>
    <s v="MÉXICO"/>
    <n v="3.96"/>
    <n v="298798"/>
    <n v="119520"/>
    <n v="1183240.08"/>
    <m/>
    <s v="SI"/>
    <m/>
    <m/>
    <s v="MONTELONGO"/>
  </r>
  <r>
    <x v="18"/>
    <n v="77"/>
    <s v="060"/>
    <s v="841"/>
    <s v="2045"/>
    <s v="13"/>
    <s v="01"/>
    <s v="Suturas. Sintéticas absorbibles. Monofilamento de polidioxanona con aguja. Longitud de la hebra: 70 cm Calibre de la sutura: 0 Características de la aguja: 1/2 círculo punta ahusada (35-40 mm). Envase con 12 piezas."/>
    <s v="TOTAL FARMA, S.A. DE C.V."/>
    <s v="TFA -140123-GT4"/>
    <s v="SERRAL, S.A. DE C.V."/>
    <s v="SER -840725-NJ5"/>
    <s v="1006C2003 SSA"/>
    <s v="SURGEASY NYL NYLON MONOFILAMENTO"/>
    <s v="MÉXICO"/>
    <n v="692.86"/>
    <n v="731"/>
    <n v="293"/>
    <n v="506480.66"/>
    <m/>
    <s v="SI"/>
    <m/>
    <m/>
    <s v="MONTELONGO"/>
  </r>
</pivotCacheRecords>
</file>

<file path=xl/pivotCache/pivotCacheRecords2.xml><?xml version="1.0" encoding="utf-8"?>
<pivotCacheRecords xmlns="http://schemas.openxmlformats.org/spreadsheetml/2006/main" xmlns:r="http://schemas.openxmlformats.org/officeDocument/2006/relationships" count="149">
  <r>
    <n v="1"/>
    <x v="0"/>
    <s v="016"/>
    <s v="0287"/>
    <s v="00"/>
    <s v="01"/>
    <s v="060.016.0287"/>
    <s v="Aceites. De silicón para cirugía oftálmica. Envase con 10 ml."/>
    <x v="0"/>
    <s v="GAL -060425-GM1"/>
    <s v="00107134"/>
    <n v="1106"/>
    <n v="2765"/>
    <n v="1320"/>
    <s v="GRUPO ALDAI, S.A. DE C.V."/>
    <s v="GAL -060425-GM1"/>
    <s v="2350C2014 SSA"/>
    <s v="ALCHIMIA"/>
    <s v="ITALIA"/>
    <n v="100"/>
    <m/>
  </r>
  <r>
    <n v="2"/>
    <x v="0"/>
    <s v="031"/>
    <s v="0015"/>
    <s v="00"/>
    <s v="01"/>
    <s v="060.031.0015"/>
    <s v="Adhesivos. Adhesivo Quirúrgico a base de suero de albúmina bovina al 45% y glutaraldehido al 10%; como auxiliar en las técnicas de hemostasia y sutura; para unir sellar o reforzar tejido blando en reparaciones quirúrgicas. Envase con: 2 ml."/>
    <x v="1"/>
    <s v="DDM -950901-N65"/>
    <s v="00032898"/>
    <n v="55"/>
    <n v="137"/>
    <n v="6533"/>
    <s v="DISEÑO Y DESARROLLO MEDICO, S.A. DE C.V."/>
    <s v="DDM -950901-N65"/>
    <s v="0363C2021 SSA"/>
    <s v="ADHESIVO QUIRURGICO"/>
    <s v="E.U.A."/>
    <n v="100"/>
    <m/>
  </r>
  <r>
    <n v="3"/>
    <x v="0"/>
    <s v="034"/>
    <s v="0103"/>
    <s v="13"/>
    <s v="01"/>
    <s v="060.034.0103"/>
    <s v="Antisépticos. Agua oxigenada en concentración del 2.5 a 3.5%. Envase con 480 ml."/>
    <x v="2"/>
    <s v="GME -170117-QQ4"/>
    <s v="00144794"/>
    <n v="54272"/>
    <n v="135680"/>
    <n v="9.49"/>
    <s v="DEGASA, S.A. DE C.V."/>
    <s v="DEG -980701-5H8"/>
    <s v="01513C2000 SSA"/>
    <s v="PROTEC"/>
    <s v="MEXICO"/>
    <n v="100"/>
    <m/>
  </r>
  <r>
    <n v="4"/>
    <x v="0"/>
    <s v="066"/>
    <s v="0054"/>
    <s v="00"/>
    <s v="02"/>
    <s v="060.066.0054"/>
    <s v="Jabones. Neutro adicionado con glicerina. Pastilla de 100 g. Pieza."/>
    <x v="3"/>
    <s v="COM -151021-KR3"/>
    <s v="00136398"/>
    <n v="32142"/>
    <n v="80355"/>
    <n v="10.89"/>
    <s v="DIAFRA, S.A. DE C.V."/>
    <s v="DIA -920928-HE3"/>
    <s v="OFICIO"/>
    <s v="PHARMAP PLY"/>
    <s v="MEXICO"/>
    <n v="80"/>
    <m/>
  </r>
  <r>
    <n v="4"/>
    <x v="0"/>
    <s v="066"/>
    <s v="0054"/>
    <s v="00"/>
    <s v="02"/>
    <s v="060.066.0054"/>
    <s v="Jabones. Neutro adicionado con glicerina. Pastilla de 100 g. Pieza."/>
    <x v="4"/>
    <s v="MME -780817-SAA"/>
    <s v="00038469"/>
    <n v="8036"/>
    <n v="20089"/>
    <n v="11"/>
    <s v="FABRICA DE JABON LA CORONA, S.A. DE C.V."/>
    <s v="pendiente"/>
    <s v="153300CO431943"/>
    <s v="CORONA NEUTRO"/>
    <s v="MEXICO"/>
    <n v="20"/>
    <m/>
  </r>
  <r>
    <n v="6"/>
    <x v="0"/>
    <s v="066"/>
    <s v="0666"/>
    <s v="12"/>
    <s v="01"/>
    <s v="060.066.0666"/>
    <s v="Antisépticos. Iodopovidona solución. Cada 100 ml contienen: Iodopovidona 11 g. Equivalente a 1.1 g de yodo. Envase con 3.5 lts."/>
    <x v="2"/>
    <s v="GME -170117-QQ4"/>
    <s v="00144794"/>
    <n v="1191"/>
    <n v="2976"/>
    <n v="259.07"/>
    <s v="DEGASA, S.A. DE C.V."/>
    <s v="DEG -980701-5H8"/>
    <s v="0822C87 SSA"/>
    <s v="DERMODINE"/>
    <s v="MEXICO"/>
    <n v="100"/>
    <m/>
  </r>
  <r>
    <n v="7"/>
    <x v="0"/>
    <s v="066"/>
    <s v="0914"/>
    <s v="03"/>
    <s v="01"/>
    <s v="060.066.0914"/>
    <s v="Antisépticos. Líquido antiséptico para lavado pre y postquirúrgico de manos y piel formulado a base de 0.75% mínimo de triclosan 1.1% mínimo de ortofenilfenol con 10% mínimo de jabón anhidro de coco en base seca humectantes y suavizantes. De amplio espectro antimicrobiano. Envase con 4 lts."/>
    <x v="5"/>
    <s v="MAD -130904-4S8"/>
    <s v="00137824"/>
    <n v="6034"/>
    <n v="15072"/>
    <n v="239.9"/>
    <s v="LABORATORIOS DEL RIO, S.A."/>
    <s v="LRI -720712-IP2"/>
    <s v="1501C96 SSA"/>
    <s v="SURGYFEN"/>
    <s v="MEXICO"/>
    <n v="40"/>
    <m/>
  </r>
  <r>
    <n v="7"/>
    <x v="0"/>
    <s v="066"/>
    <s v="0914"/>
    <s v="03"/>
    <s v="01"/>
    <s v="060.066.0914"/>
    <s v="Antisépticos. Líquido antiséptico para lavado pre y postquirúrgico de manos y piel formulado a base de 0.75% mínimo de triclosan 1.1% mínimo de ortofenilfenol con 10% mínimo de jabón anhidro de coco en base seca humectantes y suavizantes. De amplio espectro antimicrobiano. Envase con 4 lts."/>
    <x v="6"/>
    <s v="MAP -160728-P91"/>
    <s v="00138570"/>
    <n v="9038"/>
    <n v="22606"/>
    <n v="249"/>
    <s v="JAIME HOYO ORTIZ"/>
    <s v="HOOJ-630715-KD4"/>
    <s v="1721C2016 SSA"/>
    <s v="JABON BREFER TRICLOGERM NF"/>
    <s v="MEXICO"/>
    <n v="60"/>
    <m/>
  </r>
  <r>
    <n v="10"/>
    <x v="0"/>
    <s v="082"/>
    <s v="0104"/>
    <s v="04"/>
    <s v="01"/>
    <s v="060.082.0104"/>
    <s v="Aplicadores. Con algodón. De madera. Envase con 150 a 750 piezas."/>
    <x v="4"/>
    <s v="MME -780817-SAA"/>
    <s v="00038469"/>
    <n v="7119"/>
    <n v="17797"/>
    <n v="120"/>
    <s v="TS AJ DE MEXICO, S.A. DE C.V."/>
    <s v="pendiente"/>
    <s v="153300CO331942"/>
    <s v="TS AJE"/>
    <s v="MEXICO"/>
    <n v="100"/>
    <m/>
  </r>
  <r>
    <n v="13"/>
    <x v="0"/>
    <s v="088"/>
    <s v="0652"/>
    <s v="00"/>
    <s v="02"/>
    <s v="060.088.0652"/>
    <s v="Apósitos. Hidrocoloides    para    el    tratamiento    de    heridas extradelgado autoadherible. Estéril. Tamaño: de 10.0 cm ± 0.6 cm x 10.0 cm ± 0.6 cm. Pieza."/>
    <x v="7"/>
    <s v="BMD -080516-984"/>
    <s v="00146454"/>
    <n v="23680"/>
    <n v="59199"/>
    <n v="14.2"/>
    <s v="BOSTON MEDICAL DEVICE DE MEXICO, S. DE R.L. DE C.V."/>
    <s v="BMD -080516-984"/>
    <s v="1946C2015 SSA"/>
    <s v="DUODERM ET 10X10"/>
    <s v="REPUBLICA DOMINICANA"/>
    <n v="100"/>
    <m/>
  </r>
  <r>
    <n v="17"/>
    <x v="0"/>
    <s v="125"/>
    <s v="2505"/>
    <s v="00"/>
    <s v="03"/>
    <s v="060.125.2505"/>
    <s v="Bolsas. Para uso general de polietileno. Biodegradable. Calibre entre 150-200. Para la recolección y desechos de residuos no RPBI. Medidas: 30 x 20 cm. Envase con 100 piezas."/>
    <x v="8"/>
    <s v="IDA -190508-SR6"/>
    <s v="00150469"/>
    <n v="31058"/>
    <n v="77645"/>
    <n v="40.25"/>
    <s v="INPLAMEDIC, S.A. DE C.V."/>
    <s v="pendiente"/>
    <s v="NO REQUIRE"/>
    <s v="INPLAMEDIC"/>
    <s v="MEXICO"/>
    <n v="100"/>
    <m/>
  </r>
  <r>
    <n v="21"/>
    <x v="0"/>
    <s v="125"/>
    <s v="3230"/>
    <s v="00"/>
    <s v="03"/>
    <s v="060.125.3230"/>
    <s v="Bolsas. Para uso general de polietileno. Biodegradable. Calibre entre 150-200. Para la recolección y desechos de residuos no RPBI. Medidas: 60 x 80 cm. Envase con 100 piezas."/>
    <x v="8"/>
    <s v="IDA -190508-SR6"/>
    <s v="00150469"/>
    <n v="2912"/>
    <n v="7281"/>
    <n v="224.25"/>
    <s v="INPLAMEDIC, S.A. DE C.V."/>
    <s v="pendiente"/>
    <s v="NO REQUIRE"/>
    <s v="INPLAMEDIC"/>
    <s v="MEXICO"/>
    <n v="20"/>
    <m/>
  </r>
  <r>
    <n v="21"/>
    <x v="0"/>
    <s v="125"/>
    <s v="3230"/>
    <s v="00"/>
    <s v="03"/>
    <s v="060.125.3230"/>
    <s v="Bolsas. Para uso general de polietileno. Biodegradable. Calibre entre 150-200. Para la recolección y desechos de residuos no RPBI. Medidas: 60 x 80 cm. Envase con 100 piezas."/>
    <x v="9"/>
    <s v="QUI -210824-AN5"/>
    <s v="00153805"/>
    <n v="11653"/>
    <n v="29130"/>
    <n v="212.5"/>
    <s v="QUIMED, S.A DE C.V."/>
    <s v="QUI -210824-AN5"/>
    <s v="NO REQUIERE"/>
    <s v="MEDIPLASTIC "/>
    <s v="MEXICO"/>
    <n v="80"/>
    <m/>
  </r>
  <r>
    <n v="25"/>
    <x v="0"/>
    <s v="165"/>
    <s v="0054"/>
    <s v="02"/>
    <s v="01"/>
    <s v="060.165.0054"/>
    <s v="Catéter para extracción de cálculos de vías biliares con triple lumen calibre de 7 a 8.8 Fr con punta distal de 5 Fr y 200 a 210 cm de longitud. Estéril y desechable. Balón: 4.0 a 4.3 ml. Pieza.  Las medidas del catéter serán seleccionadas de acuerdo a las necesidades de las unidades médicas."/>
    <x v="10"/>
    <s v="PRO -120815-NHA"/>
    <s v="00124763"/>
    <n v="96"/>
    <n v="239"/>
    <n v="1425"/>
    <s v="PROMESURGICAL, S.A. DE C.V."/>
    <s v="PRO -120815-NHA"/>
    <s v="2009C2019 SSA"/>
    <s v="MICRO-TECH"/>
    <s v="CHINA"/>
    <n v="100"/>
    <m/>
  </r>
  <r>
    <n v="28"/>
    <x v="0"/>
    <s v="165"/>
    <s v="0716"/>
    <s v="01"/>
    <s v="01"/>
    <s v="060.165.0716"/>
    <s v="Cánulas. Para drenaje torácico recta con marca radiopaca. Calibre: 14 Fr. Pieza."/>
    <x v="11"/>
    <s v="FGE -980427-N95"/>
    <s v="00036027"/>
    <n v="25"/>
    <n v="62"/>
    <n v="625"/>
    <s v="MERKA MED DESECHABLES, S.A. DE C.V."/>
    <s v="MMD -060815-3FA"/>
    <s v="2218C2018 SSA"/>
    <s v="EQUIPOS PARA DRENAJE POSQUIRURGICO"/>
    <s v="MEXICO"/>
    <n v="100"/>
    <m/>
  </r>
  <r>
    <n v="29"/>
    <x v="0"/>
    <s v="165"/>
    <s v="0740"/>
    <s v="00"/>
    <s v="00"/>
    <s v="060.165.0740"/>
    <s v="Catéteres. Catéter venoso, subcutáneo, implantable, que contiene: Un contenedor metálico de titanio con membrana de silicón o poliuretano para puncionar y un catéter de elastómero de silicón, para la administración de bolo o infusión continua. Estéril y desechable. Calibre: 7 Fr.Pieza"/>
    <x v="10"/>
    <s v="PRO -120815-NHA"/>
    <s v="00124763"/>
    <n v="246"/>
    <n v="614"/>
    <n v="2980"/>
    <s v="PROMESURGICAL, S.A. DE C.V."/>
    <s v="PRO -120815-NHA"/>
    <s v="0977C2014 SSA"/>
    <s v="SILMAG"/>
    <s v="ARGENTINA"/>
    <n v="100"/>
    <m/>
  </r>
  <r>
    <n v="32"/>
    <x v="0"/>
    <s v="166"/>
    <s v="0228"/>
    <s v="03"/>
    <s v="01"/>
    <s v="060.166.0228"/>
    <s v="Tubos. Endotraqueales sin globo. De   cloruro   de   polivinilo   transparente graduados con marca radiopaca estériles y desechables. Diámetro Interno: 3.0 mm Calibre: 12 Fr. Pieza"/>
    <x v="12"/>
    <s v="IMH -090303-484"/>
    <s v="00147969"/>
    <n v="2498"/>
    <n v="6246"/>
    <n v="8.69"/>
    <s v="IMPULSORA DE MATERIAL HOSPITALARIO, S.A DE C.V."/>
    <s v="IMH -090303-484"/>
    <s v="2127C2016 SSA"/>
    <s v="RESPIFIX"/>
    <s v="CHINA"/>
    <n v="20"/>
    <m/>
  </r>
  <r>
    <n v="32"/>
    <x v="0"/>
    <s v="166"/>
    <s v="0228"/>
    <s v="03"/>
    <s v="01"/>
    <s v="060.166.0228"/>
    <s v="Tubos. Endotraqueales sin globo. De   cloruro   de   polivinilo   transparente graduados con marca radiopaca estériles y desechables. Diámetro Interno: 3.0 mm Calibre: 12 Fr. Pieza"/>
    <x v="13"/>
    <s v="IIS -140512-PR5"/>
    <s v="00134236"/>
    <n v="9990"/>
    <n v="24974"/>
    <n v="8"/>
    <s v="ISM INNOVA SALUD MEXICO S.A.P.I. DE C.V."/>
    <s v="IIS -140512-PR5"/>
    <s v="0380C2021 SSA"/>
    <s v="RESPIFIX"/>
    <s v="CHINA"/>
    <n v="80"/>
    <m/>
  </r>
  <r>
    <n v="33"/>
    <x v="0"/>
    <s v="166"/>
    <s v="0236"/>
    <s v="03"/>
    <s v="01"/>
    <s v="060.166.0236"/>
    <s v="Tubos. Endotraqueales sin globo. De   cloruro   de   polivinilo   transparente graduados con marca radiopaca estériles y desechables. Diámetro Interno: 3.5 mm Calibre: 14 Fr. Pieza"/>
    <x v="8"/>
    <s v="IDA -190508-SR6"/>
    <s v="00150469"/>
    <n v="9405"/>
    <n v="23512"/>
    <n v="11.37"/>
    <s v="TROKAR, S.A. DE C.V."/>
    <s v="TRO -700221-R1A"/>
    <s v="0082E81 SSA"/>
    <s v="TROKAR"/>
    <s v="MEXICO"/>
    <n v="100"/>
    <m/>
  </r>
  <r>
    <n v="34"/>
    <x v="0"/>
    <s v="166"/>
    <s v="0251"/>
    <s v="03"/>
    <s v="01"/>
    <s v="060.166.0251"/>
    <s v="Tubos. Endotraqueales sin globo. De   cloruro   de   polivinilo   transparente graduados con marca radiopaca estériles y desechables. Diámetro Interno: 4.5 mm Calibre: 18 Fr. Pieza"/>
    <x v="12"/>
    <s v="IMH -090303-484"/>
    <s v="00147969"/>
    <n v="4296"/>
    <n v="10740"/>
    <n v="7.34"/>
    <s v="IMPULSORA DE MATERIAL HOSPITALARIO, S.A DE C.V."/>
    <s v="IMH -090303-484"/>
    <s v="2127C2016 SSA"/>
    <s v="RESPIFIX"/>
    <s v="CHINA"/>
    <n v="100"/>
    <m/>
  </r>
  <r>
    <n v="35"/>
    <x v="0"/>
    <s v="166"/>
    <s v="0293"/>
    <s v="03"/>
    <s v="01"/>
    <s v="060.166.0293"/>
    <s v="Tubos. Endotraqueales sin globo. De   cloruro   de   polivinilo   transparente graduados con marca radiopaca estériles y desechables. Diámetro Interno: 6.5 mm Calibre: 26 Fr. Pieza"/>
    <x v="14"/>
    <s v="AGY -090902-UX8"/>
    <s v="00118309"/>
    <n v="25"/>
    <n v="63"/>
    <n v="8.1999999999999993"/>
    <s v="AGYPROM, S.A DE C.V."/>
    <s v="AGY -090902-UX8"/>
    <s v="0859C2014 SSA"/>
    <s v="AGY"/>
    <s v="MEXICO"/>
    <n v="80"/>
    <m/>
  </r>
  <r>
    <n v="35"/>
    <x v="0"/>
    <s v="166"/>
    <s v="0293"/>
    <s v="03"/>
    <s v="01"/>
    <s v="060.166.0293"/>
    <s v="Tubos. Endotraqueales sin globo. De   cloruro   de   polivinilo   transparente graduados con marca radiopaca estériles y desechables. Diámetro Interno: 6.5 mm Calibre: 26 Fr. Pieza"/>
    <x v="12"/>
    <s v="IMH -090303-484"/>
    <s v="00147969"/>
    <n v="101"/>
    <n v="250"/>
    <n v="7.47"/>
    <s v="IMPULSORA DE MATERIAL HOSPITALARIO, S.A DE C.V."/>
    <s v="IMH -090303-484"/>
    <s v="2127C2016 SSA"/>
    <s v="RESPIFIX"/>
    <s v="CHINA"/>
    <n v="20"/>
    <m/>
  </r>
  <r>
    <n v="37"/>
    <x v="0"/>
    <s v="166"/>
    <s v="0574"/>
    <s v="00"/>
    <s v="02"/>
    <s v="060.166.0574"/>
    <s v="Cánulas. Para aspiración manual endouterina de polietileno flexible estéril y desechable. Diámetro: 6 mm. Color: Azul. Pieza."/>
    <x v="15"/>
    <s v="TMI -000803-H44"/>
    <s v="00023937"/>
    <n v="5"/>
    <n v="11"/>
    <n v="201.6"/>
    <s v="TECNOLOGIA MEDICA INTERAMERICANA, S.A. DE C.V."/>
    <s v="TMI -000803-H44"/>
    <s v="1461E2015 SSA"/>
    <s v="IPAS EASYGRIP"/>
    <s v="TAIWAN"/>
    <n v="100"/>
    <m/>
  </r>
  <r>
    <n v="38"/>
    <x v="0"/>
    <s v="166"/>
    <s v="1564"/>
    <s v="01"/>
    <s v="01"/>
    <s v="060.166.1564"/>
    <s v="Catéteres. Ureteral doble &quot;J&quot; de poliuretano o copolímero olefínico en bloque radiopaco Longitud: 24 cm. Calibre: 7 Fr. (Repuesto  de  la  clave  060.345.0982  del  catálogo  de material de curación). Pieza."/>
    <x v="16"/>
    <s v="BSM -961107-QV7"/>
    <s v="00033728"/>
    <n v="184"/>
    <n v="459"/>
    <n v="525.77"/>
    <s v="BOSTON SCIENTIFIC DE MEXICO, S.A. DE C.V."/>
    <s v="BSM -961107-QV7"/>
    <s v="0134E2000 SSA"/>
    <s v="BOSTON SCIENTIFIC"/>
    <s v="E.U.A."/>
    <n v="100"/>
    <m/>
  </r>
  <r>
    <n v="39"/>
    <x v="0"/>
    <s v="166"/>
    <s v="1572"/>
    <s v="01"/>
    <s v="01"/>
    <s v="060.166.1572"/>
    <s v="Catéteres. Ureteral doble &quot;J&quot; de poliuretano o copolímero olefínico en bloque radiopaco Longitud:  26 cm. Calibre: 7 Fr. (Repuesto  de  la  clave  060.345.0990  del  catálogo  de material de curación).  Pieza."/>
    <x v="16"/>
    <s v="BSM -961107-QV7"/>
    <s v="00033728"/>
    <n v="164"/>
    <n v="409"/>
    <n v="442.43"/>
    <s v="BOSTON SCIENTIFIC DE MEXICO, S.A. DE C.V."/>
    <s v="BSM -961107-QV7"/>
    <s v="0134E2000 SSA"/>
    <s v="BOSTON SCIENTIFIC"/>
    <s v="E.U.A."/>
    <n v="100"/>
    <m/>
  </r>
  <r>
    <n v="40"/>
    <x v="0"/>
    <s v="166"/>
    <s v="1671"/>
    <s v="01"/>
    <s v="01"/>
    <s v="060.166.1671"/>
    <s v="Cánula. Para drenaje torácico. Recta con marca radiopaca. Longitud: 45 cm. Calibre:  36 Fr.  Pieza."/>
    <x v="13"/>
    <s v="IIS -140512-PR5"/>
    <s v="00134236"/>
    <n v="14"/>
    <n v="34"/>
    <n v="110"/>
    <s v="MERKA MED DESECHABLES, S.A. DE C.V."/>
    <s v="MMD -060815-3FA"/>
    <s v="2218C2018 SSA"/>
    <s v="MERKA MED"/>
    <s v="MEXICO"/>
    <n v="100"/>
    <m/>
  </r>
  <r>
    <n v="41"/>
    <x v="0"/>
    <s v="166"/>
    <s v="1689"/>
    <s v="01"/>
    <s v="01"/>
    <s v="060.166.1689"/>
    <s v="Cánula. Para drenaje torácico. Recta con marca radiopaca. Longitud: 45 cm. Calibre:  40 Fr. Pieza."/>
    <x v="8"/>
    <s v="IDA -190508-SR6"/>
    <s v="00150469"/>
    <n v="18"/>
    <n v="44"/>
    <n v="123"/>
    <s v="INDUSTRIAS DANJUR, S.A. DE C.V."/>
    <s v="IDA -190508-SR6"/>
    <s v="0645C86 SSA"/>
    <s v="ARGYLE"/>
    <s v="E.U.A."/>
    <n v="100"/>
    <m/>
  </r>
  <r>
    <n v="45"/>
    <x v="0"/>
    <s v="167"/>
    <s v="0466"/>
    <s v="05"/>
    <s v="01"/>
    <s v="060.167.0466"/>
    <s v="Cánulas Orofaríngeas. De plástico transparente o translucido. Tipo: guedel/berman. Tamaño: 2 Longitud: 70 mm. Pieza"/>
    <x v="14"/>
    <s v="AGY -090902-UX8"/>
    <s v="00118309"/>
    <n v="3096"/>
    <n v="7740"/>
    <n v="9.9499999999999993"/>
    <s v="AGYPROM, S.A DE C.V."/>
    <s v="AGY -090902-UX8"/>
    <s v="2748C2013 SSA"/>
    <s v="AGY"/>
    <s v="MEXICO"/>
    <n v="100"/>
    <m/>
  </r>
  <r>
    <n v="46"/>
    <x v="0"/>
    <s v="167"/>
    <s v="0680"/>
    <s v="04"/>
    <s v="01"/>
    <s v="060.167.0680"/>
    <s v="Cánulas Orofaríngeas. De plástico transparente o translucido. Tipo: guedel/berman. Tamaño: 6 Longitud: 110 mm. Pieza"/>
    <x v="13"/>
    <s v="IIS -140512-PR5"/>
    <s v="00134236"/>
    <n v="7834"/>
    <n v="19585"/>
    <n v="7.5"/>
    <s v="ISM INNOVA SALUD MEXICO S.A.P.I. DE C.V."/>
    <s v="IIS -140512-PR5"/>
    <s v="0739E2018 SSA"/>
    <s v="RESPIFIX"/>
    <s v="CHINA"/>
    <n v="100"/>
    <m/>
  </r>
  <r>
    <n v="47"/>
    <x v="0"/>
    <s v="167"/>
    <s v="0789"/>
    <s v="00"/>
    <s v="02"/>
    <s v="060.167.0789"/>
    <s v="Catéteres. Para  cateterismo  venoso  central  radiopaco  estéril  y desechable de poliuretano que permita retirar la aguja y el mandril una vez instalado longitud 60 a 70 cm calibre l6  G  con  aguja  de  3.5  a  6.5  cm  de  largo  de  pared delgada  calibre  l4  G  con  mandril  y  adaptador  para venoclisis luer lock. Pieza."/>
    <x v="17"/>
    <s v="EMV -640304-779"/>
    <s v="00031840"/>
    <n v="1508"/>
    <n v="3768"/>
    <n v="41"/>
    <s v="EQUIPOS MEDICOS VIZCARRA, S.A."/>
    <s v="EMV -640304-779"/>
    <s v="0119C98 SSA"/>
    <s v="ENDOCAT VIURET"/>
    <s v="MEXICO"/>
    <n v="100"/>
    <m/>
  </r>
  <r>
    <n v="54"/>
    <x v="0"/>
    <s v="167"/>
    <s v="3312"/>
    <s v="12"/>
    <s v="01"/>
    <s v="060.167.3312"/>
    <s v="Cánulas Orofaríngeas. De plástico transparente o translucido. Tipo: guedel/berman. Tamaño: 1 Longitud: 60 mm. Pieza."/>
    <x v="14"/>
    <s v="AGY -090902-UX8"/>
    <s v="00118309"/>
    <n v="5750"/>
    <n v="14374"/>
    <n v="10.7"/>
    <s v="AGYPROM, S.A DE C.V."/>
    <s v="AGY -090902-UX8"/>
    <s v="2748C2013 SSA"/>
    <s v="AGY"/>
    <s v="MEXICO"/>
    <n v="100"/>
    <m/>
  </r>
  <r>
    <n v="57"/>
    <x v="0"/>
    <s v="167"/>
    <s v="7974"/>
    <s v="11"/>
    <s v="01"/>
    <s v="060.167.7974"/>
    <s v="Catéteres. Para neumotórax con válvula de Heimlich con aguja 18 G calibre 8 Fr. Pieza."/>
    <x v="18"/>
    <s v="AIM -930716-2M9"/>
    <s v="00001110"/>
    <n v="574"/>
    <n v="1435"/>
    <n v="894"/>
    <s v="ARROW INTERNACIONAL DE MEXICO, S.A. DE C.V."/>
    <s v="AIM -930716-2M9"/>
    <s v="191C91 SSA"/>
    <s v="ARROW"/>
    <s v="E.U.A."/>
    <n v="100"/>
    <m/>
  </r>
  <r>
    <n v="57"/>
    <x v="0"/>
    <s v="167"/>
    <s v="7974"/>
    <s v="11"/>
    <s v="01"/>
    <s v="060.167.7974"/>
    <s v="Catéteres. Para neumotórax con válvula de Heimlich con aguja 18 G calibre 8 Fr. Pieza."/>
    <x v="18"/>
    <s v="AIM -930716-2M9"/>
    <s v="00001110"/>
    <n v="574"/>
    <n v="1435"/>
    <n v="894"/>
    <s v="ARROW INTERNACIONAL DE CHIHUAHUA, S.A. DE C.V."/>
    <s v="AIC -940704-HH2"/>
    <s v="191C91 SSA"/>
    <s v="ARROW"/>
    <s v="MEXICO"/>
    <n v="100"/>
    <m/>
  </r>
  <r>
    <n v="58"/>
    <x v="0"/>
    <s v="167"/>
    <s v="8089"/>
    <s v="12"/>
    <s v="01"/>
    <s v="060.167.8089"/>
    <s v="Sondas. Para alimentación. De plástico transparente estéril y desechable con un orificio en el extremo proximal y otro en los primeros 2 cm. Tamaño: Infantil Longitud: 38.5 cm Calibre: 8 Fr."/>
    <x v="13"/>
    <s v="IIS -140512-PR5"/>
    <s v="00134236"/>
    <n v="651860"/>
    <n v="1629648"/>
    <n v="3.5"/>
    <s v="TECNICA MEDICAL, S.A. DE C.V."/>
    <s v="TME -981111-988"/>
    <s v="TRAMITE"/>
    <s v="TECMED"/>
    <s v="MEXICO"/>
    <n v="100"/>
    <m/>
  </r>
  <r>
    <n v="60"/>
    <x v="0"/>
    <s v="168"/>
    <s v="2446"/>
    <s v="11"/>
    <s v="01"/>
    <s v="060.168.2446"/>
    <s v="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6.0 mm  Calibre: 24 Fr. Pieza."/>
    <x v="13"/>
    <s v="IIS -140512-PR5"/>
    <s v="00134236"/>
    <n v="7402"/>
    <n v="18503"/>
    <n v="15.5"/>
    <s v="ISM INNOVA SALUD MEXICO S.A.P.I. DE C.V."/>
    <s v="IIS -140512-PR5"/>
    <s v="0380C2021 SSA"/>
    <s v="RESPIFIX"/>
    <s v="CHINA"/>
    <n v="100"/>
    <m/>
  </r>
  <r>
    <n v="61"/>
    <x v="0"/>
    <s v="168"/>
    <s v="2453"/>
    <s v="00"/>
    <s v="04"/>
    <s v="060.168.2453"/>
    <s v="Catéteres. Para cateterismo venoso central radiopaco estéril y desechable de poliuretano que permita retirar la aguja y el mandril una vez instalado longitud 30.5 cm calibre l6 G con aguja de 5.2 a 6.5 cm de largo de pared delgada calibre l4 G con mandril y adaptador para venoclisis luer lock. Pieza."/>
    <x v="17"/>
    <s v="EMV -640304-779"/>
    <s v="00031840"/>
    <n v="4436"/>
    <n v="11089"/>
    <n v="41.9"/>
    <s v="EQUIPOS MEDICOS VIZCARRA, S.A."/>
    <s v="EMV -640304-779"/>
    <s v="0118C98 SSA"/>
    <s v="SUBCLAVICAT VIURET"/>
    <s v="MEXICO"/>
    <n v="100"/>
    <m/>
  </r>
  <r>
    <n v="62"/>
    <x v="0"/>
    <s v="168"/>
    <s v="2560"/>
    <s v="11"/>
    <s v="01"/>
    <s v="060.168.2560"/>
    <s v="Tubos. Endotraqueales. De plástico grado médico con marca radiopaca estériles desechables con globo de alto volumen y baja presión incluye una válvula un conector y una escala en mm para determinar la profundidad de la colocación del tubo. Con orificio. Tipo: Murphy. Empaque individual. Diámetro interno: 9.0 mm  Calibre: 36 Fr. Pieza."/>
    <x v="12"/>
    <s v="IMH -090303-484"/>
    <s v="00147969"/>
    <n v="3197"/>
    <n v="7992"/>
    <n v="19.149999999999999"/>
    <s v="IMPULSORA DE MATERIAL HOSPITALARIO, S.A DE C.V."/>
    <s v="IMH -090303-484"/>
    <s v="2127C2016 SSA"/>
    <s v="RESPIFIX"/>
    <s v="CHINA"/>
    <n v="80"/>
    <m/>
  </r>
  <r>
    <n v="63"/>
    <x v="0"/>
    <s v="168"/>
    <s v="4277"/>
    <s v="11"/>
    <s v="01"/>
    <s v="060.168.4277"/>
    <s v="Sondas. Gastrointestinales desechables y con marca radiopaca. Tipo: levin. Calibre: 12 Fr. Pieza."/>
    <x v="8"/>
    <s v="IDA -190508-SR6"/>
    <s v="00150469"/>
    <n v="4308"/>
    <n v="10785"/>
    <n v="7.25"/>
    <s v="TECNICA MEDICAL, S.A. DE C.V."/>
    <s v="TME -981111-988"/>
    <s v="193300CTO080268"/>
    <s v="TECMED"/>
    <s v="MEXICO"/>
    <n v="27"/>
    <m/>
  </r>
  <r>
    <n v="63"/>
    <x v="0"/>
    <s v="168"/>
    <s v="4277"/>
    <s v="11"/>
    <s v="01"/>
    <s v="060.168.4277"/>
    <s v="Sondas. Gastrointestinales desechables y con marca radiopaca. Tipo: levin. Calibre: 12 Fr. Pieza."/>
    <x v="13"/>
    <s v="IIS -140512-PR5"/>
    <s v="00134236"/>
    <n v="11380"/>
    <n v="28433"/>
    <n v="6.5"/>
    <s v="TECNICA MEDICAL, S.A. DE C.V."/>
    <s v="TME -981111-988"/>
    <s v="TRAMITE"/>
    <s v="TECMED"/>
    <s v="MEXICO"/>
    <n v="73"/>
    <m/>
  </r>
  <r>
    <n v="64"/>
    <x v="0"/>
    <s v="168"/>
    <s v="4418"/>
    <s v="11"/>
    <s v="01"/>
    <s v="060.168.4418"/>
    <s v="Sondas. Gastrointestinales desechables y con marca radiopaca. Tipo: levin. Calibre: 18 Fr. Pieza."/>
    <x v="13"/>
    <s v="IIS -140512-PR5"/>
    <s v="00134236"/>
    <n v="25641"/>
    <n v="64101"/>
    <n v="9"/>
    <s v="TECNICA MEDICAL, S.A. DE C.V."/>
    <s v="TME -981111-988"/>
    <s v="TRAMITE"/>
    <s v="TECMED"/>
    <s v="MEXICO"/>
    <n v="64"/>
    <m/>
  </r>
  <r>
    <n v="65"/>
    <x v="0"/>
    <s v="168"/>
    <s v="6439"/>
    <s v="11"/>
    <s v="01"/>
    <s v="060.168.6439"/>
    <s v="Sondas. Uretrales para irrigación continua. De látex con globo de 30 ml y válvula. Tipo: foley-owen (de 3 vías). Calibre: 20 Fr. Pieza."/>
    <x v="19"/>
    <s v="GIP -870706-PK9"/>
    <s v="00146435"/>
    <n v="8413"/>
    <n v="21031"/>
    <n v="26.9"/>
    <s v="GRUPO INDUSTRIAL POSEIDON, S.A. DE C.V."/>
    <s v="GIP -870706-PK9"/>
    <s v="0567C2016 SSA"/>
    <s v="DL"/>
    <s v="MEXICO"/>
    <n v="100"/>
    <m/>
  </r>
  <r>
    <n v="65"/>
    <x v="0"/>
    <s v="168"/>
    <s v="6439"/>
    <s v="11"/>
    <s v="01"/>
    <s v="060.168.6439"/>
    <s v="Sondas. Uretrales para irrigación continua. De látex con globo de 30 ml y válvula. Tipo: foley-owen (de 3 vías). Calibre: 20 Fr. Pieza."/>
    <x v="19"/>
    <s v="GIP -870706-PK9"/>
    <s v="00146435"/>
    <n v="8413"/>
    <n v="21031"/>
    <n v="26.9"/>
    <s v="GRUPO INDUSTRIAL POSEIDON, S.A. DE C.V."/>
    <s v="GIP -870706-PK9"/>
    <s v="0720C2011 SSA"/>
    <s v="DLP"/>
    <s v="MEXICO"/>
    <n v="100"/>
    <m/>
  </r>
  <r>
    <n v="66"/>
    <x v="0"/>
    <s v="168"/>
    <s v="6454"/>
    <s v="11"/>
    <s v="01"/>
    <s v="060.168.6454"/>
    <s v="Sondas. Uretrales para irrigación continua. De látex con globo de 30 ml y válvula. Tipo: foley-owen (de 3 vías). Calibre: 22 Fr. Pieza."/>
    <x v="19"/>
    <s v="GIP -870706-PK9"/>
    <s v="00146435"/>
    <n v="6139"/>
    <n v="15347"/>
    <n v="26.9"/>
    <s v="GRUPO INDUSTRIAL POSEIDON, S.A. DE C.V."/>
    <s v="GIP -870706-PK9"/>
    <s v="0567C2016 SSA"/>
    <s v="DL"/>
    <s v="MEXICO"/>
    <n v="100"/>
    <m/>
  </r>
  <r>
    <n v="66"/>
    <x v="0"/>
    <s v="168"/>
    <s v="6454"/>
    <s v="11"/>
    <s v="01"/>
    <s v="060.168.6454"/>
    <s v="Sondas. Uretrales para irrigación continua. De látex con globo de 30 ml y válvula. Tipo: foley-owen (de 3 vías). Calibre: 22 Fr. Pieza."/>
    <x v="19"/>
    <s v="GIP -870706-PK9"/>
    <s v="00146435"/>
    <n v="6139"/>
    <n v="15347"/>
    <n v="26.9"/>
    <s v="GRUPO INDUSTRIAL POSEIDON, S.A. DE C.V."/>
    <s v="GIP -870706-PK9"/>
    <s v="0720C2011 SSA"/>
    <s v="DLP"/>
    <s v="MEXICO"/>
    <n v="100"/>
    <m/>
  </r>
  <r>
    <n v="67"/>
    <x v="0"/>
    <s v="168"/>
    <s v="6512"/>
    <s v="11"/>
    <s v="01"/>
    <s v="060.168.6512"/>
    <s v="Sondas. Uretrales para irrigación continua. De látex con globo de 30 ml y válvula. Tipo: foley-owen (de 3 vías). Calibre: 24 Fr. Pieza."/>
    <x v="19"/>
    <s v="GIP -870706-PK9"/>
    <s v="00146435"/>
    <n v="3505"/>
    <n v="8762"/>
    <n v="26.9"/>
    <s v="GRUPO INDUSTRIAL POSEIDON, S.A. DE C.V."/>
    <s v="GIP -870706-PK9"/>
    <s v="0567C2016 SSA"/>
    <s v="DL"/>
    <s v="MEXICO"/>
    <n v="100"/>
    <m/>
  </r>
  <r>
    <n v="67"/>
    <x v="0"/>
    <s v="168"/>
    <s v="6512"/>
    <s v="11"/>
    <s v="01"/>
    <s v="060.168.6512"/>
    <s v="Sondas. Uretrales para irrigación continua. De látex con globo de 30 ml y válvula. Tipo: foley-owen (de 3 vías). Calibre: 24 Fr. Pieza."/>
    <x v="19"/>
    <s v="GIP -870706-PK9"/>
    <s v="00146435"/>
    <n v="3505"/>
    <n v="8762"/>
    <n v="26.9"/>
    <s v="GRUPO INDUSTRIAL POSEIDON, S.A. DE C.V."/>
    <s v="GIP -870706-PK9"/>
    <s v="0720C2011 SSA"/>
    <s v="DLP"/>
    <s v="MEXICO"/>
    <n v="100"/>
    <m/>
  </r>
  <r>
    <n v="68"/>
    <x v="0"/>
    <s v="168"/>
    <s v="9243"/>
    <s v="11"/>
    <s v="01"/>
    <s v="060.168.9243"/>
    <s v="Sondas. Para alimentación. De plástico transparente estéril y desechable con un orificio en el extremo proximal y otro en los primeros 2 cm. Tamaño: Prematuros Longitud: 38.5 cm Calibre: 5 Fr."/>
    <x v="8"/>
    <s v="IDA -190508-SR6"/>
    <s v="00150469"/>
    <n v="399230"/>
    <n v="998075"/>
    <n v="2.77"/>
    <s v="TECNICA MEDICAL, S.A. DE C.V."/>
    <s v="TME -981111-988"/>
    <s v="1008C2004 SSA"/>
    <s v="TECMED"/>
    <s v="MEXICO"/>
    <n v="100"/>
    <m/>
  </r>
  <r>
    <n v="77"/>
    <x v="0"/>
    <s v="189"/>
    <s v="0049"/>
    <s v="04"/>
    <s v="01"/>
    <s v="060.189.0049"/>
    <s v="Cepillos. Para estudio citológico (toma de muestra) del canal endocervical a base de colector celular con cerdas suaves fijadas a un mango aristado. Estéril y desechable. Pieza."/>
    <x v="20"/>
    <s v="DME -971017-FZ7"/>
    <s v="00146432"/>
    <n v="165206"/>
    <n v="413014"/>
    <n v="1.79"/>
    <s v="DL MEDICA, S.A DE C.V."/>
    <s v="DME -971017-FZ7"/>
    <s v="0357R97 SSA"/>
    <s v="DL"/>
    <s v="MEXICO"/>
    <n v="100"/>
    <m/>
  </r>
  <r>
    <n v="77"/>
    <x v="0"/>
    <s v="189"/>
    <s v="0049"/>
    <s v="04"/>
    <s v="01"/>
    <s v="060.189.0049"/>
    <s v="Cepillos. Para estudio citológico (toma de muestra) del canal endocervical a base de colector celular con cerdas suaves fijadas a un mango aristado. Estéril y desechable. Pieza."/>
    <x v="20"/>
    <s v="DME -971017-FZ7"/>
    <s v="00146432"/>
    <n v="165206"/>
    <n v="413014"/>
    <n v="1.79"/>
    <s v="DL MEDICA, S.A DE C.V."/>
    <s v="DME -971017-FZ7"/>
    <s v="1544E2007 SSA"/>
    <s v="DLP"/>
    <s v="MEXICO"/>
    <n v="100"/>
    <m/>
  </r>
  <r>
    <n v="79"/>
    <x v="0"/>
    <s v="203"/>
    <s v="0108"/>
    <s v="11"/>
    <s v="01"/>
    <s v="060.203.0108"/>
    <s v="Cintas. Métrica. Ahulada graduada en centímetros y milímetros. Longitud: 1.50 m. Pieza."/>
    <x v="4"/>
    <s v="MME -780817-SAA"/>
    <s v="00038469"/>
    <n v="5186"/>
    <n v="12964"/>
    <n v="8"/>
    <s v="TS AJ DE MEXICO, S.A. DE C.V."/>
    <s v="pendiente"/>
    <s v="153300CO331942"/>
    <s v="TS AJE"/>
    <s v="MEXICO"/>
    <n v="100"/>
    <m/>
  </r>
  <r>
    <n v="80"/>
    <x v="0"/>
    <s v="203"/>
    <s v="0298"/>
    <s v="11"/>
    <s v="01"/>
    <s v="060.203.0298"/>
    <s v="Cintas. Testigo para esterilización con gas de óxido de etileno. Tamaño: 18 mm x 50 m. Rollo."/>
    <x v="8"/>
    <s v="IDA -190508-SR6"/>
    <s v="00150469"/>
    <n v="1038"/>
    <n v="2595"/>
    <n v="57.5"/>
    <s v="BMH INTERNACIONAL, S.A. DE C.V."/>
    <s v="pendiente"/>
    <s v="173300CO210823"/>
    <s v="BMH"/>
    <s v="MEXICO"/>
    <n v="100"/>
    <m/>
  </r>
  <r>
    <n v="85"/>
    <x v="0"/>
    <s v="231"/>
    <s v="0575"/>
    <s v="00"/>
    <s v="01"/>
    <s v="060.231.0575"/>
    <s v="Ropa quirúrgica. Paquete básico.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cubierta para mesa de riñón de 240 ±10 cm x 150 ±10 cm.- Una funda de mesa mayo con refuerzo de 50 ±10 cm x 140 ±10 cm. Cuatro toallas absorbentes de 40 ±5 cm x 40 ±5 cm. Bulto o paquete."/>
    <x v="21"/>
    <s v="IME -040414-IX9"/>
    <s v="00077938"/>
    <n v="4682"/>
    <n v="11704"/>
    <n v="157"/>
    <s v="COHMEDIC, S.A. DE C.V."/>
    <s v="COH -040928-RY1"/>
    <s v="1253C2014 SSA"/>
    <s v="PAQUETE BASICO COHMEDIC"/>
    <s v="MEXICO"/>
    <n v="80"/>
    <m/>
  </r>
  <r>
    <n v="85"/>
    <x v="0"/>
    <s v="231"/>
    <s v="0575"/>
    <s v="00"/>
    <s v="01"/>
    <s v="060.231.0575"/>
    <s v="Ropa quirúrgica. Paquete básico.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cubierta para mesa de riñón de 240 ±10 cm x 150 ±10 cm.- Una funda de mesa mayo con refuerzo de 50 ±10 cm x 140 ±10 cm. Cuatro toallas absorbentes de 40 ±5 cm x 40 ±5 cm. Bulto o paquete."/>
    <x v="22"/>
    <s v="IGL -050721-I85"/>
    <s v="00115130"/>
    <n v="1170"/>
    <n v="2925"/>
    <n v="159"/>
    <s v="NEXTMED, S.A. DE C.V. "/>
    <s v="NEX -130913-C14"/>
    <s v="1147C2017 SSA"/>
    <s v="NEXTMED"/>
    <s v="MEXICO"/>
    <n v="20"/>
    <m/>
  </r>
  <r>
    <n v="86"/>
    <x v="0"/>
    <s v="231"/>
    <s v="0583"/>
    <s v="00"/>
    <s v="01"/>
    <s v="060.231.0583"/>
    <s v="Ropa quirúrgica. Paquete para cesárea y cirugía gener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Seis campos sencillos de 90 ±10 cm x 90 ±10 cm. - Una sábana superior de 150 ±10 cm x 190 ±10 cm. - Una sábana hendida de 180 ±10 x 240 ±10 cm. - Una cubierta para mesa de riñón de 240 ±10 cm x 150 ±10 cm. - Una funda de mesa mayo con refuerzo de 50 ±10 cm x 140 ±10 cm. Cuatro toallas absorbentes de 40 ±5 cm x 40 ±5 cm. Bulto o paquete."/>
    <x v="22"/>
    <s v="IGL -050721-I85"/>
    <s v="00115130"/>
    <n v="27225"/>
    <n v="68062"/>
    <n v="210.8"/>
    <s v="NEXTMED, S.A. DE C.V. "/>
    <s v="NEX -130913-C14"/>
    <s v="1147C2017 SSA"/>
    <s v="NEXTMED"/>
    <s v="MEXICO"/>
    <n v="100"/>
    <m/>
  </r>
  <r>
    <n v="87"/>
    <x v="0"/>
    <s v="231"/>
    <s v="0591"/>
    <s v="00"/>
    <s v="01"/>
    <s v="060.231.0591"/>
    <s v="Ropa quirúrgica. Paquete para cirugía general universal. Tela no tejida de polipropileno impermeable a la penetración de líquidos y fluidos color antirreflejante no transparente antiestática y resistente a la tensión en uso normal. Estéril y desechable. Contiene: Tres Batas quirúrgicas. para cirujano puños ajustables refuerzo en mangas y pecho tamaño grande. Una bata quirúrgica para instrumentista puños ajustables tamaño mediano. Cuatro campos sencillos de 90 ±10 cm x 90 ±10 cm. Una sábana superior de 150 ±10 cm x 190 ±10 cm. Una sábana inferior de 170 ±10 cm x 190 ±10 cm. Una sábana lateral de 130 ±10 cm x 180 ±10 cm. Una sábana hendida de 180 ±10 cm x 240 ±10 cm. Una cubierta para mesa de riñón de 240 ±10 cm x 150 ±10 cm. Una funda de mesa mayo con refuerzo de 50 ±10 cm x 140 ±10 cm. Cuatro toallas absorbentes de 40 ±5 cm x 40 ±5 cm. Bulto o paquete."/>
    <x v="22"/>
    <s v="IGL -050721-I85"/>
    <s v="00115130"/>
    <n v="59715"/>
    <n v="149286"/>
    <n v="229.9"/>
    <s v="NEXTMED, S.A. DE C.V. "/>
    <s v="NEX -130913-C14"/>
    <s v="1147C2017 SSA"/>
    <s v="NEXTMED"/>
    <s v="MEXICO"/>
    <n v="100"/>
    <m/>
  </r>
  <r>
    <n v="88"/>
    <x v="0"/>
    <s v="231"/>
    <s v="0609"/>
    <s v="00"/>
    <s v="01"/>
    <s v="060.231.0609"/>
    <s v="Ropa quirúrgica. Paquete para parto. Tela no tejida de polipropileno impermeable a la penetración de líquidos y fluidos color antirreflejante no transparente antiestática y resistente a la tensión en uso normal. Estéril y desechable. Contiene: Dos Batas quirúrgicas. para cirujano puños ajustables refuerzo en mangas y pecho tamaño grande. Cuatro campos sencillos de 90 ±10 cm x 90 ±10 cm. Dos pierneras de 100 ±10 cm x 110 ±10 cm. Una cubierta para mesa de riñón de 240 ±10 cm x 150 ±10 cm. Dos toallas absorbentes de 40 ±5 cm x 40 ±5 cm. Bulto o paquete."/>
    <x v="21"/>
    <s v="IME -040414-IX9"/>
    <s v="00077938"/>
    <n v="4334"/>
    <n v="10833"/>
    <n v="117.95"/>
    <s v="ROPA DESECHABLE DE MEXICO, S. DE R.L. DE C.V."/>
    <s v="RDD -111007-FS9"/>
    <s v="1786C2017 SSA"/>
    <s v="ROPA DESECHABEL RDM"/>
    <s v="MEXICO"/>
    <n v="20"/>
    <m/>
  </r>
  <r>
    <n v="88"/>
    <x v="0"/>
    <s v="231"/>
    <s v="0609"/>
    <s v="00"/>
    <s v="01"/>
    <s v="060.231.0609"/>
    <s v="Ropa quirúrgica. Paquete para parto. Tela no tejida de polipropileno impermeable a la penetración de líquidos y fluidos color antirreflejante no transparente antiestática y resistente a la tensión en uso normal. Estéril y desechable. Contiene: Dos Batas quirúrgicas. para cirujano puños ajustables refuerzo en mangas y pecho tamaño grande. Cuatro campos sencillos de 90 ±10 cm x 90 ±10 cm. Dos pierneras de 100 ±10 cm x 110 ±10 cm. Una cubierta para mesa de riñón de 240 ±10 cm x 150 ±10 cm. Dos toallas absorbentes de 40 ±5 cm x 40 ±5 cm. Bulto o paquete."/>
    <x v="22"/>
    <s v="IGL -050721-I85"/>
    <s v="00115130"/>
    <n v="17334"/>
    <n v="43339"/>
    <n v="109.9"/>
    <s v="NEXTMED, S.A. DE C.V. "/>
    <s v="NEX -130913-C14"/>
    <s v="1147C2017 SSA"/>
    <s v="NEXTMED"/>
    <s v="MEXICO"/>
    <n v="80"/>
    <m/>
  </r>
  <r>
    <n v="89"/>
    <x v="0"/>
    <s v="231"/>
    <s v="0617"/>
    <s v="00"/>
    <s v="01"/>
    <s v="060.231.0617"/>
    <s v="Ropa quirúrgica. Campo sencillo. De tela no tejida de polipropileno impermeable a la penetración de líquidos y fluidos color antirreflejante no transparente antiestática y resistente a la tensión en uso normal. Estéril y desechable. Medidas: 90 ±10 cm x 90 ±10 cm. Pieza."/>
    <x v="21"/>
    <s v="IME -040414-IX9"/>
    <s v="00077938"/>
    <n v="41506"/>
    <n v="103764"/>
    <n v="8.25"/>
    <s v="JORGE ANTONIO PEREZ LOPEZ"/>
    <s v="PELI-700315-257"/>
    <s v="NO APLICA"/>
    <s v="P3"/>
    <s v="MEXICO"/>
    <n v="100"/>
    <m/>
  </r>
  <r>
    <n v="90"/>
    <x v="0"/>
    <s v="231"/>
    <s v="0625"/>
    <s v="00"/>
    <s v="01"/>
    <s v="060.231.0625"/>
    <s v="Ropa quirúrgica. Campo hendido para oftalmología y procedimientos menores. De tela no tejida de polipropileno impermeable a la penetración de líquidos y fluidos color antirreflejante no transparente antiestática y resistente a la tensión en uso normal. Estéril y desechable. Medidas: 45 ±5 cm x 45 ±5 cm. Pieza."/>
    <x v="21"/>
    <s v="IME -040414-IX9"/>
    <s v="00077938"/>
    <n v="1006"/>
    <n v="2514"/>
    <n v="14.9"/>
    <s v="JORGE ANTONIO PEREZ LOPEZ"/>
    <s v="PELI-700315-257"/>
    <s v="NO APLICA"/>
    <s v="P3"/>
    <s v="MEXICO"/>
    <n v="100"/>
    <m/>
  </r>
  <r>
    <n v="91"/>
    <x v="0"/>
    <s v="231"/>
    <s v="0633"/>
    <s v="00"/>
    <s v="01"/>
    <s v="060.231.0633"/>
    <s v="Ropa quirúrgica. Campo hendido para otorrinolaringología anestesiología y otros. De tela no tejida de polipropileno impermeable a la penetración de líquidos y fluidos color antirreflejante no transparente antiestática y resistente a la tensión en uso normal. Estéril y desechable. Medidas: 70 ±5 cm x 70±5 cm. Pieza."/>
    <x v="21"/>
    <s v="IME -040414-IX9"/>
    <s v="00077938"/>
    <n v="4721"/>
    <n v="11802"/>
    <n v="7.17"/>
    <s v="JORGE ANTONIO PEREZ LOPEZ"/>
    <s v="PELI-700315-257"/>
    <s v="NO APLICA"/>
    <s v="P3"/>
    <s v="MEXICO"/>
    <n v="100"/>
    <m/>
  </r>
  <r>
    <n v="92"/>
    <x v="0"/>
    <s v="231"/>
    <s v="0641"/>
    <s v="00"/>
    <s v="02"/>
    <s v="060.231.0641"/>
    <s v="Bata quirúrgica con puños ajustables y refuerzo en mangas y pecho. Tela no tejida de polipropileno impermeable a la penetración de líquidos y fluidos ; antiestática y resistente a la tensión. Estéril y desechable. Tamaño: Grande Pieza."/>
    <x v="23"/>
    <s v="BLM -200122-KD7"/>
    <s v="00149315"/>
    <n v="181630"/>
    <n v="454074"/>
    <n v="23.3"/>
    <s v="BIOMIX LAB MEXICO, S.A. DE C.V."/>
    <s v="BLM -200122-KD7"/>
    <s v="0645C2020 SSA"/>
    <s v="BIOMICS LAB"/>
    <s v="MEXICO"/>
    <n v="80"/>
    <m/>
  </r>
  <r>
    <n v="92"/>
    <x v="0"/>
    <s v="231"/>
    <s v="0641"/>
    <s v="00"/>
    <s v="02"/>
    <s v="060.231.0641"/>
    <s v="Bata quirúrgica con puños ajustables y refuerzo en mangas y pecho. Tela no tejida de polipropileno impermeable a la penetración de líquidos y fluidos ; antiestática y resistente a la tensión. Estéril y desechable. Tamaño: Grande Pieza."/>
    <x v="24"/>
    <s v="EDM -161109-RH7"/>
    <s v="00139767"/>
    <n v="45407"/>
    <n v="113518"/>
    <n v="23.5"/>
    <s v="COHMEDIC, S.A. DE C.V."/>
    <s v="COH -040928-RY1"/>
    <s v="2709C2013 SSA"/>
    <s v="COHMEDIC"/>
    <s v="MEXICO"/>
    <n v="20"/>
    <m/>
  </r>
  <r>
    <n v="93"/>
    <x v="0"/>
    <s v="231"/>
    <s v="0666"/>
    <s v="00"/>
    <s v="02"/>
    <s v="060.231.0666"/>
    <s v="Bata quirúrgica con puños ajustables y refuerzo en mangas y pecho. Tela no tejida de polipropileno impermeable a la penetración de líquidos y fluidos ; antiestática y resistente a la tensión. Estéril y desechable. Tamaño: Mediano Pieza."/>
    <x v="24"/>
    <s v="EDM -161109-RH7"/>
    <s v="00139767"/>
    <n v="113350"/>
    <n v="283378"/>
    <n v="23.5"/>
    <s v="COHMEDIC, S.A. DE C.V."/>
    <s v="COH -040928-RY1"/>
    <s v="2709C2013 SSA"/>
    <s v="COHMEDIC"/>
    <s v="MEXICO"/>
    <n v="80"/>
    <m/>
  </r>
  <r>
    <n v="93"/>
    <x v="0"/>
    <s v="231"/>
    <s v="0666"/>
    <s v="00"/>
    <s v="02"/>
    <s v="060.231.0666"/>
    <s v="Bata quirúrgica con puños ajustables y refuerzo en mangas y pecho. Tela no tejida de polipropileno impermeable a la penetración de líquidos y fluidos ; antiestática y resistente a la tensión. Estéril y desechable. Tamaño: Mediano Pieza."/>
    <x v="25"/>
    <s v="PME -050509-DE5"/>
    <s v="00120960"/>
    <n v="28340"/>
    <n v="70846"/>
    <n v="24.7"/>
    <s v="B&amp;MED, S.A. DE C.V."/>
    <s v="B&amp;M -071015-BV5"/>
    <s v="0418C2020 SSA"/>
    <s v="PAQUETE ROPA QUIRURGICA"/>
    <s v="MEXICO"/>
    <n v="20"/>
    <m/>
  </r>
  <r>
    <n v="94"/>
    <x v="0"/>
    <s v="231"/>
    <s v="0674"/>
    <s v="00"/>
    <s v="01"/>
    <s v="060.231.0674"/>
    <s v="Bata quirúrgica con puños ajustables y refuerzo en mangas y pecho. Tela no tejida de polipropileno impermeable a la penetración de líquidos y fluidos ; antiestática y resistente a la tensión. Estéril y desechable. Tamaño: Chico Pieza."/>
    <x v="24"/>
    <s v="EDM -161109-RH7"/>
    <s v="00139767"/>
    <n v="7182"/>
    <n v="17955"/>
    <n v="23.5"/>
    <s v="COHMEDIC, S.A. DE C.V."/>
    <s v="COH -040928-RY1"/>
    <s v="2709C2013 SSA"/>
    <s v="COHMEDIC"/>
    <s v="MEXICO"/>
    <n v="20"/>
    <m/>
  </r>
  <r>
    <n v="94"/>
    <x v="0"/>
    <s v="231"/>
    <s v="0674"/>
    <s v="00"/>
    <s v="01"/>
    <s v="060.231.0674"/>
    <s v="Bata quirúrgica con puños ajustables y refuerzo en mangas y pecho. Tela no tejida de polipropileno impermeable a la penetración de líquidos y fluidos ; antiestática y resistente a la tensión. Estéril y desechable. Tamaño: Chico Pieza."/>
    <x v="22"/>
    <s v="IGL -050721-I85"/>
    <s v="00115130"/>
    <n v="10978"/>
    <n v="27444"/>
    <n v="23.5"/>
    <s v="NEXTMED, S.A. DE C.V. "/>
    <s v="NEX -130913-C14"/>
    <s v="1147C2017 SSA"/>
    <s v="NEXTMED"/>
    <s v="MEXICO"/>
    <n v="80"/>
    <m/>
  </r>
  <r>
    <n v="99"/>
    <x v="0"/>
    <s v="286"/>
    <s v="0132"/>
    <s v="00"/>
    <s v="01"/>
    <s v="060.286.0132"/>
    <s v="Desinfectantes. Cloruro de benzalconio al 12 %. Cada 100 ml contienen: Cloruro de benzalconio 12 g. Nitrito de sodio (antioxidante) 5 g. Envase con 500 ml."/>
    <x v="2"/>
    <s v="GME -170117-QQ4"/>
    <s v="00144794"/>
    <n v="2717"/>
    <n v="6791"/>
    <n v="30.35"/>
    <s v="DEGASA, S.A. DE C.V."/>
    <s v="DEG -980701-5H8"/>
    <s v="1397C86 SSA"/>
    <s v="DERMO QRIT"/>
    <s v="MEXICO"/>
    <n v="100"/>
    <m/>
  </r>
  <r>
    <n v="100"/>
    <x v="0"/>
    <s v="341"/>
    <s v="0333"/>
    <s v="11"/>
    <s v="01"/>
    <s v="060.341.0333"/>
    <s v="Escobillones. De alambre galvanizado con cerdas de nylon o de origen animal. Tamaños: Mediano.  Pieza."/>
    <x v="4"/>
    <s v="MME -780817-SAA"/>
    <s v="00038469"/>
    <n v="116"/>
    <n v="290"/>
    <n v="25"/>
    <s v="TS AJ DE MEXICO, S.A. DE C.V."/>
    <s v="pendiente"/>
    <s v="153300CO331942"/>
    <s v="TS AJE"/>
    <s v="MEXICO"/>
    <n v="100"/>
    <m/>
  </r>
  <r>
    <n v="101"/>
    <x v="0"/>
    <s v="341"/>
    <s v="0341"/>
    <s v="11"/>
    <s v="01"/>
    <s v="060.341.0341"/>
    <s v="Escobillones. De alambre galvanizado con cerdas de nylon o de origen animal. Tamaños:  Grande. Pieza."/>
    <x v="4"/>
    <s v="MME -780817-SAA"/>
    <s v="00038469"/>
    <n v="12"/>
    <n v="28"/>
    <n v="30"/>
    <s v="TS AJ DE MEXICO, S.A. DE C.V."/>
    <s v="pendiente"/>
    <s v="153300CO331942"/>
    <s v="TS AJE"/>
    <s v="MEXICO"/>
    <n v="100"/>
    <m/>
  </r>
  <r>
    <n v="106"/>
    <x v="0"/>
    <s v="345"/>
    <s v="1246"/>
    <s v="12"/>
    <s v="01"/>
    <s v="060.345.1246"/>
    <s v="Equipos. Para  prótesis  biliares  que  incluye:  cable  guía catéter guía catéter posicionador. Calibre: 10 Fr. Prótesis: 5-15 cm. Juego."/>
    <x v="10"/>
    <s v="PRO -120815-NHA"/>
    <s v="00124763"/>
    <n v="13"/>
    <n v="31"/>
    <n v="2056"/>
    <s v="PROMESURGICAL, S.A. DE C.V."/>
    <s v="PRO -120815-NHA"/>
    <s v="2051C2019 SSA"/>
    <s v="MICRO-TECH"/>
    <s v="CHINA"/>
    <n v="100"/>
    <m/>
  </r>
  <r>
    <n v="107"/>
    <x v="0"/>
    <s v="345"/>
    <s v="1295"/>
    <s v="11"/>
    <s v="01"/>
    <s v="060.345.1295"/>
    <s v="Equipos. De gastrotomía de silicón con globo en la punta de 5 a 10 ml con anillo retractor. Calibre: 22 Fr. Juego."/>
    <x v="10"/>
    <s v="PRO -120815-NHA"/>
    <s v="00124763"/>
    <n v="304"/>
    <n v="758"/>
    <n v="833"/>
    <s v="PROMESURGICAL, S.A. DE C.V."/>
    <s v="PRO -120815-NHA"/>
    <s v="1034C2013 SSA"/>
    <s v="SILMAG"/>
    <s v="ARGENTINA"/>
    <n v="100"/>
    <m/>
  </r>
  <r>
    <n v="108"/>
    <x v="0"/>
    <s v="345"/>
    <s v="1865"/>
    <s v="11"/>
    <s v="01"/>
    <s v="060.345.1865"/>
    <s v="Equipos. Para drenaje por aspiración para uso postquirúrgico. Consta de: fuelle succionador sonda conectora cinta de fijación sonda de succión multiperforada con diámetro externo de 3 mm con válvula de reflujo  y válvula  de activación. Equipo."/>
    <x v="13"/>
    <s v="IIS -140512-PR5"/>
    <s v="00134236"/>
    <n v="10462"/>
    <n v="26155"/>
    <n v="259"/>
    <s v="DRENOVAC, S.A. DE C.V."/>
    <s v="DRE -750217-U13"/>
    <s v="86710 SSA"/>
    <s v="DRENOVAC"/>
    <s v="MEXICO"/>
    <n v="100"/>
    <m/>
  </r>
  <r>
    <n v="109"/>
    <x v="0"/>
    <s v="345"/>
    <s v="1873"/>
    <s v="00"/>
    <s v="02"/>
    <s v="060.345.1873"/>
    <s v="Equipo. Para drenaje por aspiración para uso postquirúrgico. Consta de: fuelle succionador sonda conectora cinta de fijación sonda de succión multiperforada con diámetro externo de 6 mm con válvula de reflujo  y válvula  de activación. Equipo."/>
    <x v="13"/>
    <s v="IIS -140512-PR5"/>
    <s v="00134236"/>
    <n v="17393"/>
    <n v="43481"/>
    <n v="259"/>
    <s v="DRENOVAC, S.A. DE C.V."/>
    <s v="DRE -750217-U13"/>
    <s v="86710 SSA"/>
    <s v="DRENOVAC"/>
    <s v="MEXICO"/>
    <n v="100"/>
    <m/>
  </r>
  <r>
    <n v="111"/>
    <x v="0"/>
    <s v="345"/>
    <s v="2152"/>
    <s v="07"/>
    <s v="01"/>
    <s v="060.345.2152"/>
    <s v="Básico para bloqueo epidural contiene: Básico para bloqueo epidural, contiene: - Aguja tipo tuohy, calibre 16 o 17G, longitud de 75 a 91 mm, con adaptador luer lock hembra y mandril plástico con botón indicador de orientación del bisel, con o sin orificio en la parte curva del bisel. - Catéter epidural con adaptador guía, calibre 18 o 19G, de material plástico flexible, radiopaco, resistente a acodaduras, con marcas indelebles cm a cm iniciando a partir de 4.8 a 5.5 cm del primer orificio proximal, hasta 20 cm, con punta roma sin orificio, con bordes uniformemente redondeados, con orificios laterales distribuidos en forma de espiral en 1.5 cm a partir de la punta del extremo proximal y con longitud de 900 a 1050 mm. - Sujetador filtrante de 0.2 micras con o sin actuador deslizable para introducir y oprimir el catéter o sujetador para catéter y filtro antibacteriano de 0.2 micras; con conector luer lock hembra, con tapón que permita la unión entre el catéter epidural y la jeringa o el filtro antibacteriano. - Jeringa de plástico, de 7 a 10 ml, con pivote luer macho y cuerpo siliconizado, para técnica de pérdida de resistencia. Puede contener: - 1 Porta sujetador filtrante con adhesivo - 1 Fijador de catéter epidural con: cuerpo principal para fijar el catéter, cejas para extraer el catéter, adhesivo no estéril, cubierta absorbente para el sitio de punción, una tira adhesiva extensible para fijar el catéter a la espalda del paciente. Estéril y desechable. Equipo."/>
    <x v="17"/>
    <s v="EMV -640304-779"/>
    <s v="00031840"/>
    <n v="56506"/>
    <n v="141265"/>
    <n v="99.9"/>
    <s v="EQUIPOS MEDICOS VIZCARRA, S.A."/>
    <s v="EMV -640304-779"/>
    <s v="1774C2002 SSA"/>
    <s v="KIT BASICO VIZCARRA"/>
    <s v="MEXICO"/>
    <n v="100"/>
    <m/>
  </r>
  <r>
    <n v="114"/>
    <x v="0"/>
    <s v="345"/>
    <s v="2483"/>
    <s v="02"/>
    <s v="01"/>
    <s v="060.345.2483"/>
    <s v="Equipos. Para drenaje ventricular y monitoreo de líquido cefalorraquídeo incluye: Un catéter ventricular de elastómero de silicón radiopaco de 20 a 35 cm de longitud un estilete de acero inoxidable para la colocación del catéter un trocar curvo de acero inoxidable con punta aguda para el paso del catéter subcutáneamente válvula de conexión con catéter distal tabla integrada de presión intracraneal en mm de Hg y cm de agua cámara de goteo de 50 a 75 cm con válvula antirreflujo y tapa para conservar la esterilidad tubo de plástico de 150 a 170 cm de longitud con dos pinzas para ajuste dos Llaves. de paso dos sitios para inyección una bolsa de recolección de vinil con capacidad para 700 ml con marcas cada 50 ml y asa para colgar ajustable a la altura deseada. Estéril y desechable. Equipo."/>
    <x v="10"/>
    <s v="PRO -120815-NHA"/>
    <s v="00124763"/>
    <n v="29"/>
    <n v="72"/>
    <n v="3255.9"/>
    <s v="PROMESURGICAL, S.A. DE C.V."/>
    <s v="PRO -120815-NHA"/>
    <s v="0918C2013 SSA"/>
    <s v="SILMAG"/>
    <s v="ARGENTINA"/>
    <n v="100"/>
    <m/>
  </r>
  <r>
    <n v="116"/>
    <x v="0"/>
    <s v="345"/>
    <s v="4067"/>
    <s v="00"/>
    <s v="01"/>
    <s v="060.345.4067"/>
    <s v="Equipo para baño de esponja. Consta de: -Manopla para lavado, de tela no tejida, resistente hasta 400C de temperatura; hipoalergénica, suave, no irritante a la piel; forma y ajuste anatómico e impregnada de substancias tensioactivas y antisépticas o Manopla pre-enjabonada: Es suficiente humedecer con agua la superficie de la palma de la mano donde se encuentra la esponjacon el jabón y masajear la parte del cuerpo a tratar. Dicho jabón es hipoalergénico y contiene un máximo del 0.3% de Chlorexidina con alto poder antiséptico. Manopla para secado, de tela no tejida, absorbente, hipoalergénica, suave, no irritante a la piel; forma y ajuste anatómico. Desechable o Manopla para secado completamente absorbente dejando la piel sin ningún residuo de jabón o agua, quedando completamente limpia, suave e hidratada Equipo."/>
    <x v="26"/>
    <s v="GTE -840618-IJ7"/>
    <s v="00033672"/>
    <n v="113980"/>
    <n v="284950"/>
    <n v="25.47"/>
    <s v="GALIA TEXTIL, S.A. DE C.V."/>
    <s v="GTE -840618-IJ7"/>
    <s v="NO REQUIERE"/>
    <s v="GALIA"/>
    <s v="MEXICO"/>
    <n v="100"/>
    <m/>
  </r>
  <r>
    <n v="118"/>
    <x v="0"/>
    <s v="346"/>
    <s v="0023"/>
    <s v="02"/>
    <s v="01"/>
    <s v="060.346.0023"/>
    <s v="Esfinterotomos. Esfinterotomo para vías biliares de doble lumen calibre del catéter 6 Fr con punta distal de 5 Fr y 200 cm de longitud. Tipo: canulatome II. Estéril y desechable. Con área de corte de: 30 mm."/>
    <x v="16"/>
    <s v="BSM -961107-QV7"/>
    <s v="00033728"/>
    <n v="22"/>
    <n v="54"/>
    <n v="2157.87"/>
    <s v="BOSTON SCIENTIFIC DE MEXICO, S.A. DE C.V."/>
    <s v="BSM -961107-QV7"/>
    <s v="01459E2000 SSA"/>
    <s v="BOSTON SCIENTIFIC"/>
    <s v="COSTA RICA"/>
    <n v="100"/>
    <m/>
  </r>
  <r>
    <n v="120"/>
    <x v="0"/>
    <s v="436"/>
    <s v="0057"/>
    <s v="13"/>
    <s v="01"/>
    <s v="060.436.0057"/>
    <s v="Gasas. Seca cortada de algodón 100%. Tejida. Doblada en 12 capas. No estéril. Tipo de tejido VII. De 20 x 12 Título de hilo de 28 a 32 m/g tanto en urdimbre como en trama. Peso mínimo por m2 19g/ m2 Largo:  7.5 cm. Ancho:  5 cm. Área: 432 cm2. Envase con 200."/>
    <x v="27"/>
    <s v="LLR -830511-9Y9"/>
    <s v="00033857"/>
    <n v="47456"/>
    <n v="118640"/>
    <n v="58.96"/>
    <s v="LABORATORIOS LE ROY, S.A. DE C.V."/>
    <s v="LLR -830511-9Y9"/>
    <s v="0070C2015 SSA"/>
    <s v="LE ROY"/>
    <s v="MEXICO"/>
    <n v="100"/>
    <m/>
  </r>
  <r>
    <n v="123"/>
    <x v="0"/>
    <s v="436"/>
    <s v="0701"/>
    <s v="00"/>
    <s v="01"/>
    <s v="060.436.0701"/>
    <s v="Gasas. Seca cortada de algodón de doce capas; con tejido tipo III. Largo: Ancho: 10 cm Estéril y desechable. Envase con dos y cinco piezas."/>
    <x v="26"/>
    <s v="GTE -840618-IJ7"/>
    <s v="00033672"/>
    <n v="5199042"/>
    <n v="12997603"/>
    <n v="10.87"/>
    <s v="GALIA TEXTIL, S.A. DE C.V."/>
    <s v="GTE -840618-IJ7"/>
    <s v="0282C86 SSA"/>
    <s v="GALIA ESPONJA DE GASA"/>
    <s v="MEXICO"/>
    <n v="100"/>
    <m/>
  </r>
  <r>
    <n v="125"/>
    <x v="0"/>
    <s v="446"/>
    <s v="1400"/>
    <s v="02"/>
    <s v="01"/>
    <s v="060.446.1400"/>
    <s v="Grapas. Para   aneurisma   tamaño   estándar   de   material   no magnético permanente recta. Tipo: yasargil. Longitud de quijada: 7 mm. Apertura: 6.2 mm. Fuerza  en gramos:   150. Pieza."/>
    <x v="28"/>
    <s v="UIAM-7110036E4"/>
    <s v="00074093"/>
    <n v="67"/>
    <n v="167"/>
    <n v="8600"/>
    <s v="pendiente"/>
    <s v="pendiente"/>
    <s v="pendiente"/>
    <s v="pendiente"/>
    <s v="pendiente"/>
    <n v="100"/>
    <m/>
  </r>
  <r>
    <n v="126"/>
    <x v="0"/>
    <s v="446"/>
    <s v="1418"/>
    <s v="02"/>
    <s v="01"/>
    <s v="060.446.1418"/>
    <s v="Grapas. Para   aneurisma   tamaño   estándar   de   material   no magnético permanente recta. Tipo: yasargil. Longitud de quijada: 9 mm. Apertura: 7.0 mm. Fuerza  en gramos:   180. Pieza."/>
    <x v="28"/>
    <s v="UIAM-7110036E4"/>
    <s v="00074093"/>
    <n v="39"/>
    <n v="96"/>
    <n v="8600"/>
    <s v="pendiente"/>
    <s v="pendiente"/>
    <s v="pendiente"/>
    <s v="pendiente"/>
    <s v="pendiente"/>
    <n v="100"/>
    <m/>
  </r>
  <r>
    <n v="127"/>
    <x v="0"/>
    <s v="456"/>
    <s v="0391"/>
    <s v="00"/>
    <s v="03"/>
    <s v="060.456.0391"/>
    <s v="Guantes. Para exploración ambidiestro estériles. De látex desechables. Tamaños: Mediano. Envase con 100 piezas."/>
    <x v="19"/>
    <s v="GIP -870706-PK9"/>
    <s v="00146435"/>
    <n v="663426"/>
    <n v="1658563"/>
    <n v="174"/>
    <s v="GRUPO INDUSTRIAL POSEIDON, S.A. DE C.V."/>
    <s v="GIP -870706-PK9"/>
    <s v="1246C98 SSA"/>
    <s v="DL"/>
    <s v="MEXICO"/>
    <n v="100"/>
    <m/>
  </r>
  <r>
    <n v="127"/>
    <x v="0"/>
    <s v="456"/>
    <s v="0391"/>
    <s v="00"/>
    <s v="03"/>
    <s v="060.456.0391"/>
    <s v="Guantes. Para exploración ambidiestro estériles. De látex desechables. Tamaños: Mediano. Envase con 100 piezas."/>
    <x v="19"/>
    <s v="GIP -870706-PK9"/>
    <s v="00146435"/>
    <n v="663426"/>
    <n v="1658563"/>
    <n v="174"/>
    <s v="GRUPO INDUSTRIAL POSEIDON, S.A. DE C.V."/>
    <s v="GIP -870706-PK9"/>
    <s v="2337C2012 SSA"/>
    <s v="DLP"/>
    <s v="MEXICO"/>
    <n v="100"/>
    <m/>
  </r>
  <r>
    <n v="128"/>
    <x v="0"/>
    <s v="456"/>
    <s v="0409"/>
    <s v="00"/>
    <s v="04"/>
    <s v="060.456.0409"/>
    <s v="Guantes. Para exploración ambidiestro estériles. De látex desechables. Tamaños: Grande. Envase con 100 piezas."/>
    <x v="19"/>
    <s v="GIP -870706-PK9"/>
    <s v="00146435"/>
    <n v="266601"/>
    <n v="666501"/>
    <n v="174"/>
    <s v="GRUPO INDUSTRIAL POSEIDON, S.A. DE C.V."/>
    <s v="GIP -870706-PK9"/>
    <s v="1246C98 SSA"/>
    <s v="DL"/>
    <s v="MEXICO"/>
    <n v="100"/>
    <m/>
  </r>
  <r>
    <n v="128"/>
    <x v="0"/>
    <s v="456"/>
    <s v="0409"/>
    <s v="00"/>
    <s v="04"/>
    <s v="060.456.0409"/>
    <s v="Guantes. Para exploración ambidiestro estériles. De látex desechables. Tamaños: Grande. Envase con 100 piezas."/>
    <x v="19"/>
    <s v="GIP -870706-PK9"/>
    <s v="00146435"/>
    <n v="266601"/>
    <n v="666501"/>
    <n v="174"/>
    <s v="GRUPO INDUSTRIAL POSEIDON, S.A. DE C.V."/>
    <s v="GIP -870706-PK9"/>
    <s v="2337C2012 SSA"/>
    <s v="DLP"/>
    <s v="MEXICO"/>
    <n v="100"/>
    <m/>
  </r>
  <r>
    <n v="133"/>
    <x v="0"/>
    <s v="470"/>
    <s v="0112"/>
    <s v="12"/>
    <s v="01"/>
    <s v="060.470.0112"/>
    <s v="Hemostáticos. Esponja hemostática de gelatina o colágeno de: 50 a 100 x 70 a 125 mm. Envase con una pieza."/>
    <x v="29"/>
    <s v="IAA -980126-MD4"/>
    <s v="00033005"/>
    <n v="77959"/>
    <n v="194896"/>
    <n v="32"/>
    <s v="INSTRUMENTOS Y ACCESORIOS AUTOMATIZADOS, S.A. DE C.V."/>
    <s v="IAA -980126-MD4"/>
    <s v="01139C2012 SSA"/>
    <s v="CUTANPLAST"/>
    <s v="ITALIA"/>
    <n v="100"/>
    <m/>
  </r>
  <r>
    <n v="137"/>
    <x v="0"/>
    <s v="506"/>
    <s v="1977"/>
    <s v="11"/>
    <s v="01"/>
    <s v="060.506.1977"/>
    <s v="Injertos. De politetrafluoroetileno. Rectos todos anillados. 6 mm x 70 cm. Pieza."/>
    <x v="30"/>
    <s v="MMM -140828-8E7"/>
    <s v="00146992"/>
    <n v="12"/>
    <n v="30"/>
    <n v="18123.599999999999"/>
    <s v="MOBIUS MEDICAL MEXICO, S.A. DE C.V."/>
    <s v="MMM -140828-8E7"/>
    <s v="2703C2017 SSA"/>
    <s v="ADVANTA VXT INJERTO VASCULAR"/>
    <s v="USA"/>
    <n v="100"/>
    <m/>
  </r>
  <r>
    <n v="139"/>
    <x v="0"/>
    <s v="520"/>
    <s v="0021"/>
    <s v="00"/>
    <s v="00"/>
    <s v="060.520.0021"/>
    <s v="Infusor de presión positiva o bomba de infusión elastomérica. Infusor de presión positiva, con globo de elastómero; capacidad de 50 a 90 mL. Infusión de 30 min, 12, 24, 48, 50, 54, 60, 68, 100, 120, 135, 150 o 168 horas. Estéril y desechable Pieza."/>
    <x v="29"/>
    <s v="IAA -980126-MD4"/>
    <s v="00033005"/>
    <n v="6581"/>
    <n v="16452"/>
    <n v="198"/>
    <s v="INSTRUMENTOS Y ACCESORIOS AUTOMATIZADOS, S.A. DE C.V."/>
    <s v="IAA -980126-MD4"/>
    <s v="0134E2019 SSA"/>
    <s v="LGMD"/>
    <s v="E.U.A."/>
    <n v="100"/>
    <m/>
  </r>
  <r>
    <n v="143"/>
    <x v="0"/>
    <s v="527"/>
    <s v="0420"/>
    <s v="00"/>
    <s v="02"/>
    <s v="060.527.0420"/>
    <s v="Introductores. De catéter arterial. Consta de: Una guía metálica de 0.035&quot; a 0.038&quot; con dilatador de vaso una funda o camisa con válvula hemostática y puerto lateral. Calibre: 5 Fr. Estéril y desechable. Pieza. Las medidas serán seleccionadas de acuerdo a las necesidades de las Unidades Médicas."/>
    <x v="18"/>
    <s v="AIM -930716-2M9"/>
    <s v="00001110"/>
    <n v="1094"/>
    <n v="2735"/>
    <n v="180"/>
    <s v="ARROW INTERNACIONAL DE MEXICO, S.A. DE C.V."/>
    <s v="AIM -930716-2M9"/>
    <s v="1005C91 SSA"/>
    <s v="ARROW"/>
    <s v="E.U.A."/>
    <n v="100"/>
    <m/>
  </r>
  <r>
    <n v="143"/>
    <x v="0"/>
    <s v="527"/>
    <s v="0420"/>
    <s v="00"/>
    <s v="02"/>
    <s v="060.527.0420"/>
    <s v="Introductores. De catéter arterial. Consta de: Una guía metálica de 0.035&quot; a 0.038&quot; con dilatador de vaso una funda o camisa con válvula hemostática y puerto lateral. Calibre: 5 Fr. Estéril y desechable. Pieza. Las medidas serán seleccionadas de acuerdo a las necesidades de las Unidades Médicas."/>
    <x v="18"/>
    <s v="AIM -930716-2M9"/>
    <s v="00001110"/>
    <n v="1094"/>
    <n v="2735"/>
    <n v="180"/>
    <s v="ARROW INTERNACIONAL DE CHIHUAHUA, S.A. DE C.V."/>
    <s v="AIC -940704-HH2"/>
    <s v="1005C91 SSA"/>
    <s v="ARROW"/>
    <s v="MEXICO"/>
    <n v="100"/>
    <m/>
  </r>
  <r>
    <n v="144"/>
    <x v="0"/>
    <s v="527"/>
    <s v="0552"/>
    <s v="00"/>
    <s v="02"/>
    <s v="060.527.0552"/>
    <s v="Introductores. De catéter arterial. Consta de: Una guía metálica de 0.035&quot; a 0.038 &quot; con dilatador de vaso una funda o camisa con válvula hemostática y puerto lateral. Calibre: 6 Fr. Estéril y desechable. Pieza. Las medidas serán seleccionadas de acuerdo a las necesidades de las Unidades Médicas."/>
    <x v="18"/>
    <s v="AIM -930716-2M9"/>
    <s v="00001110"/>
    <n v="4056"/>
    <n v="10139"/>
    <n v="180"/>
    <s v="ARROW INTERNACIONAL DE MEXICO, S.A. DE C.V."/>
    <s v="AIM -930716-2M9"/>
    <s v="1005C91 SSA"/>
    <s v="ARROW"/>
    <s v="E.U.A."/>
    <n v="100"/>
    <m/>
  </r>
  <r>
    <n v="144"/>
    <x v="0"/>
    <s v="527"/>
    <s v="0552"/>
    <s v="00"/>
    <s v="02"/>
    <s v="060.527.0552"/>
    <s v="Introductores. De catéter arterial. Consta de: Una guía metálica de 0.035&quot; a 0.038 &quot; con dilatador de vaso una funda o camisa con válvula hemostática y puerto lateral. Calibre: 6 Fr. Estéril y desechable. Pieza. Las medidas serán seleccionadas de acuerdo a las necesidades de las Unidades Médicas."/>
    <x v="18"/>
    <s v="AIM -930716-2M9"/>
    <s v="00001110"/>
    <n v="4056"/>
    <n v="10139"/>
    <n v="180"/>
    <s v="ARROW INTERNACIONAL DE CHIHUAHUA, S.A. DE C.V."/>
    <s v="AIC -940704-HH2"/>
    <s v="1005C91 SSA"/>
    <s v="ARROW"/>
    <s v="MEXICO"/>
    <n v="100"/>
    <m/>
  </r>
  <r>
    <n v="146"/>
    <x v="0"/>
    <s v="550"/>
    <s v="0446"/>
    <s v="11"/>
    <s v="01"/>
    <s v="060.550.0446"/>
    <s v="Jeringas. De plástico sin aguja con pivote tipo luer lock estériles y desechables. Capacidad: 10 ml Escala graduada en ml Divisiones de 1.0 y subdivisiones de 0.2. Envase con 100 piezas excepto las 20 ml que es de 50."/>
    <x v="20"/>
    <s v="DME -971017-FZ7"/>
    <s v="00146432"/>
    <n v="140936"/>
    <n v="352342"/>
    <n v="185"/>
    <s v="DL MEDICA, S.A DE C.V."/>
    <s v="DME -971017-FZ7"/>
    <s v="01166C99 SSA"/>
    <s v="DL"/>
    <s v="MEXICO"/>
    <n v="80"/>
    <m/>
  </r>
  <r>
    <n v="146"/>
    <x v="0"/>
    <s v="550"/>
    <s v="0446"/>
    <s v="11"/>
    <s v="01"/>
    <s v="060.550.0446"/>
    <s v="Jeringas. De plástico sin aguja con pivote tipo luer lock estériles y desechables. Capacidad: 10 ml Escala graduada en ml Divisiones de 1.0 y subdivisiones de 0.2. Envase con 100 piezas excepto las 20 ml que es de 50."/>
    <x v="20"/>
    <s v="DME -971017-FZ7"/>
    <s v="00146432"/>
    <n v="140936"/>
    <n v="352342"/>
    <n v="185"/>
    <s v="DL MEDICA, S.A DE C.V."/>
    <s v="DME -971017-FZ7"/>
    <s v="0492C2012 SSA"/>
    <s v="DLP"/>
    <s v="MEXICO"/>
    <n v="80"/>
    <m/>
  </r>
  <r>
    <n v="146"/>
    <x v="0"/>
    <s v="550"/>
    <s v="0446"/>
    <s v="11"/>
    <s v="01"/>
    <s v="060.550.0446"/>
    <s v="Jeringas. De plástico sin aguja con pivote tipo luer lock estériles y desechables. Capacidad: 10 ml Escala graduada en ml Divisiones de 1.0 y subdivisiones de 0.2. Envase con 100 piezas excepto las 20 ml que es de 50."/>
    <x v="31"/>
    <s v="SUP -060615-BY8"/>
    <s v="00097900"/>
    <n v="35236"/>
    <n v="88087"/>
    <n v="193.2"/>
    <s v="SUPLIMEX, S.A. DE C.V."/>
    <s v="SUP -060615-BY8"/>
    <s v="0670C2007 SSA"/>
    <s v="SENSIMEDICAL"/>
    <s v="CHINA"/>
    <n v="20"/>
    <m/>
  </r>
  <r>
    <n v="146"/>
    <x v="0"/>
    <s v="550"/>
    <s v="0446"/>
    <s v="11"/>
    <s v="01"/>
    <s v="060.550.0446"/>
    <s v="Jeringas. De plástico sin aguja con pivote tipo luer lock estériles y desechables. Capacidad: 10 ml Escala graduada en ml Divisiones de 1.0 y subdivisiones de 0.2. Envase con 100 piezas excepto las 20 ml que es de 50."/>
    <x v="31"/>
    <s v="SUP -060615-BY8"/>
    <s v="00097900"/>
    <n v="35236"/>
    <n v="88087"/>
    <n v="193.2"/>
    <s v="SUPLIMEX, S.A. DE C.V."/>
    <s v="SUP -060615-BY8"/>
    <s v="1372C2015 SSA"/>
    <s v="SENSIMEDICAL"/>
    <s v="CHINA"/>
    <n v="20"/>
    <m/>
  </r>
  <r>
    <n v="146"/>
    <x v="0"/>
    <s v="550"/>
    <s v="0446"/>
    <s v="11"/>
    <s v="01"/>
    <s v="060.550.0446"/>
    <s v="Jeringas. De plástico sin aguja con pivote tipo luer lock estériles y desechables. Capacidad: 10 ml Escala graduada en ml Divisiones de 1.0 y subdivisiones de 0.2. Envase con 100 piezas excepto las 20 ml que es de 50."/>
    <x v="31"/>
    <s v="SUP -060615-BY8"/>
    <s v="00097900"/>
    <n v="35236"/>
    <n v="88087"/>
    <n v="193.2"/>
    <s v="SUPLIMEX, S.A. DE C.V."/>
    <s v="SUP -060615-BY8"/>
    <s v="0881C2017 SSA"/>
    <s v="SENSIMEDICAL"/>
    <s v="CHINA"/>
    <n v="20"/>
    <m/>
  </r>
  <r>
    <n v="148"/>
    <x v="0"/>
    <s v="550"/>
    <s v="0685"/>
    <s v="12"/>
    <s v="01"/>
    <s v="060.550.0685"/>
    <s v="Jeringas. Para extraer sangre o inyectar sustancias con pivote tipo luer lock de polipropileno volumen de 5 ml y aguja calibre 21 G y 32 mm de longitud. Estéril. Envase con 100 piezas."/>
    <x v="31"/>
    <s v="SUP -060615-BY8"/>
    <s v="00097900"/>
    <n v="6976"/>
    <n v="17439"/>
    <n v="151.69999999999999"/>
    <s v="SUPLIMEX, S.A. DE C.V."/>
    <s v="SUP -060615-BY8"/>
    <s v="0670C2007 SSA"/>
    <s v="SENSIMEDICAL"/>
    <s v="CHINA"/>
    <n v="100"/>
    <m/>
  </r>
  <r>
    <n v="148"/>
    <x v="0"/>
    <s v="550"/>
    <s v="0685"/>
    <s v="12"/>
    <s v="01"/>
    <s v="060.550.0685"/>
    <s v="Jeringas. Para extraer sangre o inyectar sustancias con pivote tipo luer lock de polipropileno volumen de 5 ml y aguja calibre 21 G y 32 mm de longitud. Estéril. Envase con 100 piezas."/>
    <x v="31"/>
    <s v="SUP -060615-BY8"/>
    <s v="00097900"/>
    <n v="6976"/>
    <n v="17439"/>
    <n v="151.69999999999999"/>
    <s v="SUPLIMEX, S.A. DE C.V."/>
    <s v="SUP -060615-BY8"/>
    <s v="1372C2015 SSA"/>
    <s v="SENSIMEDICAL"/>
    <s v="CHINA"/>
    <n v="100"/>
    <m/>
  </r>
  <r>
    <n v="148"/>
    <x v="0"/>
    <s v="550"/>
    <s v="0685"/>
    <s v="12"/>
    <s v="01"/>
    <s v="060.550.0685"/>
    <s v="Jeringas. Para extraer sangre o inyectar sustancias con pivote tipo luer lock de polipropileno volumen de 5 ml y aguja calibre 21 G y 32 mm de longitud. Estéril. Envase con 100 piezas."/>
    <x v="31"/>
    <s v="SUP -060615-BY8"/>
    <s v="00097900"/>
    <n v="6976"/>
    <n v="17439"/>
    <n v="151.69999999999999"/>
    <s v="SUPLIMEX, S.A. DE C.V."/>
    <s v="SUP -060615-BY8"/>
    <s v="0881C2017 SSA"/>
    <s v="SENSIMEDICAL"/>
    <s v="CHINA"/>
    <n v="100"/>
    <m/>
  </r>
  <r>
    <n v="151"/>
    <x v="0"/>
    <s v="550"/>
    <s v="1279"/>
    <s v="11"/>
    <s v="01"/>
    <s v="060.550.1279"/>
    <s v="Jeringas. De  plástico  grado  médico  con  pivote  tipo  luer  lock capacidad de 3 ml escala graduada en ml con divisiones de 0.5 ml y subdivisiones de 0.1 ml con aguja calibre 22 G y 32 mm de longitud. Estéril y desechable. Pieza."/>
    <x v="20"/>
    <s v="DME -971017-FZ7"/>
    <s v="00146432"/>
    <n v="1428132"/>
    <n v="3570326"/>
    <n v="1.58"/>
    <s v="DL MEDICA, S.A DE C.V."/>
    <s v="DME -971017-FZ7"/>
    <s v="01166C99 SSA"/>
    <s v="DL"/>
    <s v="MEXICO"/>
    <n v="80"/>
    <m/>
  </r>
  <r>
    <n v="151"/>
    <x v="0"/>
    <s v="550"/>
    <s v="1279"/>
    <s v="11"/>
    <s v="01"/>
    <s v="060.550.1279"/>
    <s v="Jeringas. De  plástico  grado  médico  con  pivote  tipo  luer  lock capacidad de 3 ml escala graduada en ml con divisiones de 0.5 ml y subdivisiones de 0.1 ml con aguja calibre 22 G y 32 mm de longitud. Estéril y desechable. Pieza."/>
    <x v="20"/>
    <s v="DME -971017-FZ7"/>
    <s v="00146432"/>
    <n v="1428132"/>
    <n v="3570326"/>
    <n v="1.58"/>
    <s v="DL MEDICA, S.A DE C.V."/>
    <s v="DME -971017-FZ7"/>
    <s v="1372C2015 SSA"/>
    <s v="DLP"/>
    <s v="MEXICO"/>
    <n v="80"/>
    <m/>
  </r>
  <r>
    <n v="151"/>
    <x v="0"/>
    <s v="550"/>
    <s v="1279"/>
    <s v="11"/>
    <s v="01"/>
    <s v="060.550.1279"/>
    <s v="Jeringas. De  plástico  grado  médico  con  pivote  tipo  luer  lock capacidad de 3 ml escala graduada en ml con divisiones de 0.5 ml y subdivisiones de 0.1 ml con aguja calibre 22 G y 32 mm de longitud. Estéril y desechable. Pieza."/>
    <x v="31"/>
    <s v="SUP -060615-BY8"/>
    <s v="00097900"/>
    <n v="357033"/>
    <n v="892585"/>
    <n v="1.6"/>
    <s v="SUPLIMEX, S.A. DE C.V."/>
    <s v="SUP -060615-BY8"/>
    <s v="0670C2007 SSA"/>
    <s v="SENSIMEDICAL"/>
    <s v="CHINA"/>
    <n v="20"/>
    <m/>
  </r>
  <r>
    <n v="151"/>
    <x v="0"/>
    <s v="550"/>
    <s v="1279"/>
    <s v="11"/>
    <s v="01"/>
    <s v="060.550.1279"/>
    <s v="Jeringas. De  plástico  grado  médico  con  pivote  tipo  luer  lock capacidad de 3 ml escala graduada en ml con divisiones de 0.5 ml y subdivisiones de 0.1 ml con aguja calibre 22 G y 32 mm de longitud. Estéril y desechable. Pieza."/>
    <x v="31"/>
    <s v="SUP -060615-BY8"/>
    <s v="00097900"/>
    <n v="357033"/>
    <n v="892585"/>
    <n v="1.6"/>
    <s v="SUPLIMEX, S.A. DE C.V."/>
    <s v="SUP -060615-BY8"/>
    <s v="1372C2015 SSA"/>
    <s v="SENSIMEDICAL"/>
    <s v="CHINA"/>
    <n v="20"/>
    <m/>
  </r>
  <r>
    <n v="151"/>
    <x v="0"/>
    <s v="550"/>
    <s v="1279"/>
    <s v="11"/>
    <s v="01"/>
    <s v="060.550.1279"/>
    <s v="Jeringas. De  plástico  grado  médico  con  pivote  tipo  luer  lock capacidad de 3 ml escala graduada en ml con divisiones de 0.5 ml y subdivisiones de 0.1 ml con aguja calibre 22 G y 32 mm de longitud. Estéril y desechable. Pieza."/>
    <x v="31"/>
    <s v="SUP -060615-BY8"/>
    <s v="00097900"/>
    <n v="357033"/>
    <n v="892585"/>
    <n v="1.6"/>
    <s v="SUPLIMEX, S.A. DE C.V."/>
    <s v="SUP -060615-BY8"/>
    <s v="0881C2017 SSA"/>
    <s v="SENSIMEDICAL"/>
    <s v="CHINA"/>
    <n v="20"/>
    <m/>
  </r>
  <r>
    <n v="152"/>
    <x v="0"/>
    <s v="550"/>
    <s v="2186"/>
    <s v="12"/>
    <s v="01"/>
    <s v="060.550.2186"/>
    <s v="Jeringas. Jeringa para insulina de plástico grado médico; graduada de 0 a 100 unidades con capacidad de 1 ml. Con aguja de acero inoxidable longitud 13 mm calibre 27 G. Estéril y desechable. Pieza."/>
    <x v="20"/>
    <s v="DME -971017-FZ7"/>
    <s v="00146432"/>
    <n v="4321937"/>
    <n v="10804854"/>
    <n v="1.48"/>
    <s v="DL MEDICA, S.A DE C.V."/>
    <s v="DME -971017-FZ7"/>
    <s v="01585C99 SSA"/>
    <s v="DL"/>
    <s v="MEXICO"/>
    <n v="80"/>
    <m/>
  </r>
  <r>
    <n v="152"/>
    <x v="0"/>
    <s v="550"/>
    <s v="2186"/>
    <s v="12"/>
    <s v="01"/>
    <s v="060.550.2186"/>
    <s v="Jeringas. Jeringa para insulina de plástico grado médico; graduada de 0 a 100 unidades con capacidad de 1 ml. Con aguja de acero inoxidable longitud 13 mm calibre 27 G. Estéril y desechable. Pieza."/>
    <x v="20"/>
    <s v="DME -971017-FZ7"/>
    <s v="00146432"/>
    <n v="4321937"/>
    <n v="10804854"/>
    <n v="1.48"/>
    <s v="DL MEDICA, S.A DE C.V."/>
    <s v="DME -971017-FZ7"/>
    <s v="1372C2015 SSA"/>
    <s v="DLP"/>
    <s v="MEXICO"/>
    <n v="80"/>
    <m/>
  </r>
  <r>
    <n v="152"/>
    <x v="0"/>
    <s v="550"/>
    <s v="2186"/>
    <s v="12"/>
    <s v="01"/>
    <s v="060.550.2186"/>
    <s v="Jeringas. Jeringa para insulina de plástico grado médico; graduada de 0 a 100 unidades con capacidad de 1 ml. Con aguja de acero inoxidable longitud 13 mm calibre 27 G. Estéril y desechable. Pieza."/>
    <x v="31"/>
    <s v="SUP -060615-BY8"/>
    <s v="00097900"/>
    <n v="1080490"/>
    <n v="2701212"/>
    <n v="1.3"/>
    <s v="SUPLIMEX, S.A. DE C.V."/>
    <s v="SUP -060615-BY8"/>
    <s v="0670C2007 SSA"/>
    <s v="SENSIMEDICAL"/>
    <s v="CHINA"/>
    <n v="20"/>
    <m/>
  </r>
  <r>
    <n v="152"/>
    <x v="0"/>
    <s v="550"/>
    <s v="2186"/>
    <s v="12"/>
    <s v="01"/>
    <s v="060.550.2186"/>
    <s v="Jeringas. Jeringa para insulina de plástico grado médico; graduada de 0 a 100 unidades con capacidad de 1 ml. Con aguja de acero inoxidable longitud 13 mm calibre 27 G. Estéril y desechable. Pieza."/>
    <x v="31"/>
    <s v="SUP -060615-BY8"/>
    <s v="00097900"/>
    <n v="1080490"/>
    <n v="2701212"/>
    <n v="1.3"/>
    <s v="SUPLIMEX, S.A. DE C.V."/>
    <s v="SUP -060615-BY8"/>
    <s v="1372C2015 SSA"/>
    <s v="SENSIMEDICAL"/>
    <s v="CHINA"/>
    <n v="20"/>
    <m/>
  </r>
  <r>
    <n v="152"/>
    <x v="0"/>
    <s v="550"/>
    <s v="2186"/>
    <s v="12"/>
    <s v="01"/>
    <s v="060.550.2186"/>
    <s v="Jeringas. Jeringa para insulina de plástico grado médico; graduada de 0 a 100 unidades con capacidad de 1 ml. Con aguja de acero inoxidable longitud 13 mm calibre 27 G. Estéril y desechable. Pieza."/>
    <x v="31"/>
    <s v="SUP -060615-BY8"/>
    <s v="00097900"/>
    <n v="1080490"/>
    <n v="2701212"/>
    <n v="1.3"/>
    <s v="SUPLIMEX, S.A. DE C.V."/>
    <s v="SUP -060615-BY8"/>
    <s v="0881C2017 SSA"/>
    <s v="SENSIMEDICAL"/>
    <s v="CHINA"/>
    <n v="20"/>
    <m/>
  </r>
  <r>
    <n v="154"/>
    <x v="0"/>
    <s v="550"/>
    <s v="2608"/>
    <s v="07"/>
    <s v="01"/>
    <s v="060.550.2608"/>
    <s v="Jeringas. De plástico grado médico de 5 ml de capacidad escala graduada en ml con divisiones de 1.0 ml y subdivisiones de 0.2 y aguja de 20 G y 38 mm de longitud estéril y desechable. Pieza."/>
    <x v="20"/>
    <s v="DME -971017-FZ7"/>
    <s v="00146432"/>
    <n v="1136000"/>
    <n v="2840000"/>
    <n v="1.85"/>
    <s v="DL MEDICA, S.A DE C.V."/>
    <s v="DME -971017-FZ7"/>
    <s v="01166C99 SSA"/>
    <s v="DL"/>
    <s v="MEXICO"/>
    <n v="80"/>
    <m/>
  </r>
  <r>
    <n v="154"/>
    <x v="0"/>
    <s v="550"/>
    <s v="2608"/>
    <s v="07"/>
    <s v="01"/>
    <s v="060.550.2608"/>
    <s v="Jeringas. De plástico grado médico de 5 ml de capacidad escala graduada en ml con divisiones de 1.0 ml y subdivisiones de 0.2 y aguja de 20 G y 38 mm de longitud estéril y desechable. Pieza."/>
    <x v="20"/>
    <s v="DME -971017-FZ7"/>
    <s v="00146432"/>
    <n v="1136000"/>
    <n v="2840000"/>
    <n v="1.85"/>
    <s v="DL MEDICA, S.A DE C.V."/>
    <s v="DME -971017-FZ7"/>
    <s v="0492C2012 SSA"/>
    <s v="DLP"/>
    <s v="MEXICO"/>
    <n v="80"/>
    <m/>
  </r>
  <r>
    <n v="154"/>
    <x v="0"/>
    <s v="550"/>
    <s v="2608"/>
    <s v="07"/>
    <s v="01"/>
    <s v="060.550.2608"/>
    <s v="Jeringas. De plástico grado médico de 5 ml de capacidad escala graduada en ml con divisiones de 1.0 ml y subdivisiones de 0.2 y aguja de 20 G y 38 mm de longitud estéril y desechable. Pieza."/>
    <x v="31"/>
    <s v="SUP -060615-BY8"/>
    <s v="00097900"/>
    <n v="284000"/>
    <n v="709999"/>
    <n v="1.6"/>
    <s v="SUPLIMEX, S.A. DE C.V."/>
    <s v="SUP -060615-BY8"/>
    <s v="0670C2007 SSA"/>
    <s v="SENSIMEDICAL"/>
    <s v="CHINA"/>
    <n v="20"/>
    <m/>
  </r>
  <r>
    <n v="154"/>
    <x v="0"/>
    <s v="550"/>
    <s v="2608"/>
    <s v="07"/>
    <s v="01"/>
    <s v="060.550.2608"/>
    <s v="Jeringas. De plástico grado médico de 5 ml de capacidad escala graduada en ml con divisiones de 1.0 ml y subdivisiones de 0.2 y aguja de 20 G y 38 mm de longitud estéril y desechable. Pieza."/>
    <x v="31"/>
    <s v="SUP -060615-BY8"/>
    <s v="00097900"/>
    <n v="284000"/>
    <n v="709999"/>
    <n v="1.6"/>
    <s v="SUPLIMEX, S.A. DE C.V."/>
    <s v="SUP -060615-BY8"/>
    <s v="1372C2015 SSA"/>
    <s v="SENSIMEDICAL"/>
    <s v="CHINA"/>
    <n v="20"/>
    <m/>
  </r>
  <r>
    <n v="154"/>
    <x v="0"/>
    <s v="550"/>
    <s v="2608"/>
    <s v="07"/>
    <s v="01"/>
    <s v="060.550.2608"/>
    <s v="Jeringas. De plástico grado médico de 5 ml de capacidad escala graduada en ml con divisiones de 1.0 ml y subdivisiones de 0.2 y aguja de 20 G y 38 mm de longitud estéril y desechable. Pieza."/>
    <x v="31"/>
    <s v="SUP -060615-BY8"/>
    <s v="00097900"/>
    <n v="284000"/>
    <n v="709999"/>
    <n v="1.6"/>
    <s v="SUPLIMEX, S.A. DE C.V."/>
    <s v="SUP -060615-BY8"/>
    <s v="0881C2017 SSA"/>
    <s v="SENSIMEDICAL"/>
    <s v="CHINA"/>
    <n v="20"/>
    <m/>
  </r>
  <r>
    <n v="156"/>
    <x v="0"/>
    <s v="551"/>
    <s v="2235"/>
    <s v="00"/>
    <s v="01"/>
    <s v="060.551.2235"/>
    <s v="Jeringas. Jeringa de plástico grado médico para aspiración manual endouterina reesterilizable capacidad de 60 ml anillo de seguridad émbolo en forma de abanico extremo interno en forma cónica con anillo de goma negro en su interior válvula sencilla de control externo con empaque de látex en forma de embudo que cubre por dentro la válvula. Para cánulas de 4, 5, y 6 mm de diámetro. Pieza."/>
    <x v="15"/>
    <s v="TMI -000803-H44"/>
    <s v="00023937"/>
    <n v="590"/>
    <n v="1473"/>
    <n v="755"/>
    <s v="TECNOLOGIA MEDICA INTERAMERICANA, S.A. DE C.V."/>
    <s v="TMI -000803-H44"/>
    <s v="0086E2017 SSA"/>
    <s v="IPAS MVA PLUS"/>
    <s v="CHINA"/>
    <n v="100"/>
    <m/>
  </r>
  <r>
    <n v="158"/>
    <x v="0"/>
    <s v="596"/>
    <s v="0111"/>
    <s v="11"/>
    <s v="01"/>
    <s v="060.596.0111"/>
    <s v="Lubricantes. Glicerina. Envase con 1 lt."/>
    <x v="4"/>
    <s v="MME -780817-SAA"/>
    <s v="00038469"/>
    <n v="57"/>
    <n v="141"/>
    <n v="160"/>
    <s v="LETICIA ROGEL ORTIZ"/>
    <s v="pendiente"/>
    <s v="153300CO331943"/>
    <s v="MC CHEMICAL"/>
    <s v="MEXICO"/>
    <n v="100"/>
    <m/>
  </r>
  <r>
    <n v="160"/>
    <x v="0"/>
    <s v="596"/>
    <s v="0137"/>
    <s v="00"/>
    <s v="00"/>
    <s v="060.596.0137"/>
    <s v="Gel. Lubricante a base de agua. Envase con 2 a 60 g."/>
    <x v="25"/>
    <s v="PME -050509-DE5"/>
    <s v="00120960"/>
    <n v="476"/>
    <n v="1188"/>
    <n v="10.85"/>
    <s v="CARLOS MONTENEGRO CASTRO"/>
    <s v="MOCC-940306-AU4"/>
    <s v="NO REQUIERE"/>
    <s v="4YOURSA FETY"/>
    <s v="MEXICO"/>
    <n v="100"/>
    <m/>
  </r>
  <r>
    <n v="161"/>
    <x v="0"/>
    <s v="597"/>
    <s v="0037"/>
    <s v="11"/>
    <s v="01"/>
    <s v="060.597.0037"/>
    <s v="Resinas. Autopolimerizables. Para restauración de dientes anteriores. Epóxicas a base de cuarzo y aglutinantes. Estuche con base y catalizador."/>
    <x v="6"/>
    <s v="MAP -160728-P91"/>
    <s v="00138570"/>
    <n v="133"/>
    <n v="331"/>
    <n v="161.88"/>
    <s v="CONAMCO, S.A. DE C.V."/>
    <s v="CON -920326-I68"/>
    <s v="0149C86 SSA"/>
    <s v="MEDENTAL COMPOSITE RESTORATIVE"/>
    <s v="MEXICO"/>
    <n v="100"/>
    <m/>
  </r>
  <r>
    <n v="162"/>
    <x v="0"/>
    <s v="621"/>
    <s v="0482"/>
    <s v="11"/>
    <s v="01"/>
    <s v="060.621.0482"/>
    <s v="Mascarillas. Desechable para administración de oxígeno con tubo de conexión de 180 cm y adaptador. Pieza."/>
    <x v="8"/>
    <s v="IDA -190508-SR6"/>
    <s v="00150469"/>
    <n v="338910"/>
    <n v="847273"/>
    <n v="17.25"/>
    <s v="BMH INTERNACIONAL, S.A. DE C.V."/>
    <s v="pendiente"/>
    <s v="173300CO210824"/>
    <s v="BMH"/>
    <s v="MEXICO"/>
    <n v="100"/>
    <m/>
  </r>
  <r>
    <n v="165"/>
    <x v="0"/>
    <s v="681"/>
    <s v="0034"/>
    <s v="03"/>
    <s v="01"/>
    <s v="060.681.0034"/>
    <s v="Pañales. De forma anatómica desechables para niños. Medidas: Chico. Pieza."/>
    <x v="8"/>
    <s v="IDA -190508-SR6"/>
    <s v="00150469"/>
    <n v="440550"/>
    <n v="1101374"/>
    <n v="1.78"/>
    <s v="INPLAMEDIC, S.A. DE C.V."/>
    <s v="pendiente"/>
    <s v="173300CO210970"/>
    <s v="INPLAMEDIC"/>
    <s v="MEXICO"/>
    <n v="100"/>
    <m/>
  </r>
  <r>
    <n v="166"/>
    <x v="0"/>
    <s v="681"/>
    <s v="0042"/>
    <s v="03"/>
    <s v="01"/>
    <s v="060.681.0042"/>
    <s v="Pañales. De forma anatómica desechables para niños. Medidas: Mediano. Pieza."/>
    <x v="8"/>
    <s v="IDA -190508-SR6"/>
    <s v="00150469"/>
    <n v="80155"/>
    <n v="200386"/>
    <n v="2.0099999999999998"/>
    <s v="INPLAMEDIC, S.A. DE C.V."/>
    <s v="pendiente"/>
    <s v="173300CO210970"/>
    <s v="INPLAMEDIC"/>
    <s v="MEXICO"/>
    <n v="100"/>
    <m/>
  </r>
  <r>
    <n v="167"/>
    <x v="0"/>
    <s v="681"/>
    <s v="0059"/>
    <s v="11"/>
    <s v="01"/>
    <s v="060.681.0059"/>
    <s v="Pañales. De forma anatómica desechables para niños. Medidas: Grande. Pieza."/>
    <x v="8"/>
    <s v="IDA -190508-SR6"/>
    <s v="00150469"/>
    <n v="1617764"/>
    <n v="4044409"/>
    <n v="2.2400000000000002"/>
    <s v="INPLAMEDIC, S.A. DE C.V."/>
    <s v="pendiente"/>
    <s v="173300CO210970"/>
    <s v="INPLAMEDIC"/>
    <s v="MEXICO"/>
    <n v="100"/>
    <m/>
  </r>
  <r>
    <n v="175"/>
    <x v="0"/>
    <s v="701"/>
    <s v="0378"/>
    <s v="11"/>
    <s v="01"/>
    <s v="060.701.0378"/>
    <s v="Perilla. Para aspiración de secreciones. De hule. No. 4. Pieza."/>
    <x v="12"/>
    <s v="IMH -090303-484"/>
    <s v="00147969"/>
    <n v="4209"/>
    <n v="10516"/>
    <n v="24.3"/>
    <s v="IMPULSORA DE MATERIAL HOSPITALARIO, S.A DE C.V."/>
    <s v="IMH -090303-484"/>
    <s v="2144C2021 SSA"/>
    <s v="PERILLA DE HULE MEDICA"/>
    <s v="CHINA"/>
    <n v="20"/>
    <m/>
  </r>
  <r>
    <n v="175"/>
    <x v="0"/>
    <s v="701"/>
    <s v="0378"/>
    <s v="11"/>
    <s v="01"/>
    <s v="060.701.0378"/>
    <s v="Perilla. Para aspiración de secreciones. De hule. No. 4. Pieza."/>
    <x v="13"/>
    <s v="IIS -140512-PR5"/>
    <s v="00134236"/>
    <n v="16833"/>
    <n v="42085"/>
    <n v="24"/>
    <s v="ISM INNOVA SALUD MEXICO S.A.P.I. DE C.V."/>
    <s v="IIS -140512-PR5"/>
    <s v="2144C2021 SSA"/>
    <s v="MEDIKA"/>
    <s v="CHINA"/>
    <n v="80"/>
    <m/>
  </r>
  <r>
    <n v="176"/>
    <x v="0"/>
    <s v="740"/>
    <s v="0025"/>
    <s v="11"/>
    <s v="01"/>
    <s v="060.740.0025"/>
    <s v="Protectores. De piel. Tintura de benjuí al 20%. Envase con 1000 ml."/>
    <x v="4"/>
    <s v="MME -780817-SAA"/>
    <s v="00038469"/>
    <n v="496"/>
    <n v="1239"/>
    <n v="350"/>
    <s v="LETICIA ROGEL ORTIZ"/>
    <s v="pendiente"/>
    <s v="153300CO331943"/>
    <s v="MC CHEMICAL"/>
    <s v="MEXICO"/>
    <n v="100"/>
    <m/>
  </r>
  <r>
    <n v="178"/>
    <x v="0"/>
    <s v="791"/>
    <s v="0106"/>
    <s v="00"/>
    <s v="01"/>
    <s v="060.791.0106"/>
    <s v="Resina. Fotopolimerizable para restauración de dientes anteriores y posteriores. Jeringa 3.5g.  Las instituciones podrán elegir las variantes de color y composición."/>
    <x v="6"/>
    <s v="MAP -160728-P91"/>
    <s v="00138570"/>
    <n v="2652"/>
    <n v="6628"/>
    <n v="135"/>
    <s v="CONAMCO, S.A. DE C.V."/>
    <s v="CON -920326-I68"/>
    <s v="0949C87 SSA"/>
    <s v="RESINA DE CURADO VISIBLE A LA LUZ"/>
    <s v="MEXICO"/>
    <n v="100"/>
    <m/>
  </r>
  <r>
    <n v="182"/>
    <x v="0"/>
    <s v="830"/>
    <s v="7088"/>
    <s v="11"/>
    <s v="01"/>
    <s v="060.830.7088"/>
    <s v="Sondas. Para   drenaje   torácico   de   elastómero   de   silicón radiopaca. Longitud: Calibre: 45 a 51 cm. 19 Fr. Pieza."/>
    <x v="13"/>
    <s v="IIS -140512-PR5"/>
    <s v="00134236"/>
    <n v="2389"/>
    <n v="5972"/>
    <n v="140"/>
    <s v="MERKA MED DESECHABLES, S.A. DE C.V."/>
    <s v="MMD -060815-3FA"/>
    <s v="2218C2018 SSA"/>
    <s v="MERKA MED"/>
    <s v="MEXICO"/>
    <n v="100"/>
    <m/>
  </r>
  <r>
    <n v="183"/>
    <x v="0"/>
    <s v="830"/>
    <s v="7096"/>
    <s v="11"/>
    <s v="01"/>
    <s v="060.830.7096"/>
    <s v="Sondas. Para yeyunostomía especial para nutrición a largo plazo. Desechable. Longitud: 120 cm. Calibre: 12 Fr. Pieza."/>
    <x v="13"/>
    <s v="IIS -140512-PR5"/>
    <s v="00134236"/>
    <n v="77"/>
    <n v="192"/>
    <n v="440"/>
    <s v="MERKA MED DESECHABLES, S.A. DE C.V."/>
    <s v="MMD -060815-3FA"/>
    <s v="1643C2018 SSA"/>
    <s v="MERKA MED"/>
    <s v="MEXICO"/>
    <n v="100"/>
    <m/>
  </r>
  <r>
    <n v="186"/>
    <x v="0"/>
    <s v="833"/>
    <s v="0171"/>
    <s v="01"/>
    <s v="01"/>
    <s v="060.833.0171"/>
    <s v="Líquidos. Pesado purificado para uso intraocular perfluoruro de kalina. Envase con 5 ml."/>
    <x v="0"/>
    <s v="GAL -060425-GM1"/>
    <s v="00107134"/>
    <n v="167"/>
    <n v="416"/>
    <n v="1510"/>
    <s v="GRUPO ALDAI, S.A. DE C.V."/>
    <s v="GAL -060425-GM1"/>
    <s v="2995C2013 SSA"/>
    <s v="ALCHIMIA"/>
    <s v="ITALIA"/>
    <n v="100"/>
    <m/>
  </r>
  <r>
    <n v="189"/>
    <x v="0"/>
    <s v="841"/>
    <s v="1914"/>
    <s v="12"/>
    <s v="01"/>
    <s v="060.841.1914"/>
    <s v="Suturas. Seda negra trenzada con aguja. Longitud de la hebra: 75 cm Calibre de la sutura: 4-0 Características de la aguja: 1/2 círculo ahusada (20-25 mm). Envase con 12 piezas."/>
    <x v="32"/>
    <s v="IFA -841005-198"/>
    <s v="00030048"/>
    <n v="10"/>
    <n v="25"/>
    <n v="234.02"/>
    <s v="INTERNACIONAL FARMACEUTICA, S.A. DE C.V."/>
    <s v="IFA -841005-198"/>
    <s v="35690 SSA"/>
    <s v="SEDA ATRAMAT"/>
    <s v="MEXICO"/>
    <n v="20"/>
    <m/>
  </r>
  <r>
    <n v="189"/>
    <x v="0"/>
    <s v="841"/>
    <s v="1914"/>
    <s v="12"/>
    <s v="01"/>
    <s v="060.841.1914"/>
    <s v="Suturas. Seda negra trenzada con aguja. Longitud de la hebra: 75 cm Calibre de la sutura: 4-0 Características de la aguja: 1/2 círculo ahusada (20-25 mm). Envase con 12 piezas."/>
    <x v="13"/>
    <s v="IIS -140512-PR5"/>
    <s v="00134236"/>
    <n v="40"/>
    <n v="100"/>
    <n v="215"/>
    <s v="ISM INNOVA SALUD MEXICO S.A.P.I. DE C.V."/>
    <s v="IIS -140512-PR5"/>
    <s v="1275C2017 SSA"/>
    <s v="TAGUM"/>
    <s v="PERU"/>
    <n v="80"/>
    <m/>
  </r>
  <r>
    <n v="190"/>
    <x v="0"/>
    <s v="841"/>
    <s v="2441"/>
    <s v="12"/>
    <s v="01"/>
    <s v="060.841.2441"/>
    <s v="Suturas. Monofilamento nylon con aguja de 1/2 círculo punta espatulada doble armado (6 mm) calibre 10-0 longitud de la hebra 30-45 cm. Envase con 12 Piezas."/>
    <x v="32"/>
    <s v="IFA -841005-198"/>
    <s v="00030048"/>
    <n v="1686"/>
    <n v="4214"/>
    <n v="1127.19"/>
    <s v="INTERNACIONAL FARMACEUTICA, S.A. DE C.V."/>
    <s v="IFA -841005-198"/>
    <s v="38849 SSA"/>
    <s v="NYLON  MONOFILAMENTO ATRAMAT"/>
    <s v="MEXICO"/>
    <n v="100"/>
    <m/>
  </r>
  <r>
    <n v="192"/>
    <x v="0"/>
    <s v="841"/>
    <s v="4462"/>
    <s v="12"/>
    <s v="01"/>
    <s v="060.841.4462"/>
    <s v="Suturas. Catgut crómico con aguja. Longitud de la hebra: 68 a 75 cm Calibre de la sutura: 3-0 Características de la aguja: 1/2 círculo ahusada (25-27 mm).  Envase con 12 piezas."/>
    <x v="8"/>
    <s v="IDA -190508-SR6"/>
    <s v="00150469"/>
    <n v="2574"/>
    <n v="6435"/>
    <n v="226.43"/>
    <s v="IMPULSORA DE MATERIAL HOSPITALARIO, S.A DE C.V."/>
    <s v="IMH -090303-484"/>
    <s v="0172C2019 SSA"/>
    <s v="TAGUM"/>
    <s v="PERU"/>
    <n v="100"/>
    <m/>
  </r>
  <r>
    <n v="193"/>
    <x v="0"/>
    <s v="842"/>
    <s v="0287"/>
    <s v="04"/>
    <s v="01"/>
    <s v="060.842.0287"/>
    <s v="Suturas. De monofilamento sintético absorbible de copolímero de glicolida y épsilon-caprolactona con color precortado 6 hebras por sobre. Longitud de la hebra: 45 cm Calibre de la sutura: 0 Envase con 12 piezas."/>
    <x v="32"/>
    <s v="IFA -841005-198"/>
    <s v="00030048"/>
    <n v="1"/>
    <n v="2"/>
    <n v="647.73"/>
    <s v="INTERNACIONAL FARMACEUTICA, S.A. DE C.V."/>
    <s v="IFA -841005-198"/>
    <s v="0895C2005 SSA"/>
    <s v="PGC25"/>
    <s v="MEXICO"/>
    <n v="100"/>
    <m/>
  </r>
  <r>
    <n v="195"/>
    <x v="0"/>
    <s v="842"/>
    <s v="0337"/>
    <s v="04"/>
    <s v="01"/>
    <s v="060.842.0337"/>
    <s v="Suturas. De monofilamento sintético absorbible de copolímero de glicolida y épsilon-caprolactona con color. Longitud de la hebra: 70 cm Calibre de la sutura: 3-0. Características de la aguja: Aguja ahusada de 1/2 círculo (35 a 36 mm). Envase con 36 piezas."/>
    <x v="32"/>
    <s v="IFA -841005-198"/>
    <s v="00030048"/>
    <n v="78"/>
    <n v="194"/>
    <n v="897.52"/>
    <s v="INTERNACIONAL FARMACEUTICA, S.A. DE C.V."/>
    <s v="IFA -841005-198"/>
    <s v="0895C2005 SSA"/>
    <s v="PGC25"/>
    <s v="MEXICO"/>
    <n v="100"/>
    <m/>
  </r>
  <r>
    <n v="196"/>
    <x v="0"/>
    <s v="842"/>
    <s v="0352"/>
    <s v="05"/>
    <s v="01"/>
    <s v="060.842.0352"/>
    <s v="Suturas. De monofilamento sintético absorbible de copolímero de glicolida y épsilon-caprolactona con color. Longitud de la hebra: 70 cm Calibre de la sutura: 0 Características de la aguja: Aguja ahusada de 1/2 círculo (40 mm). Envase con 36 piezas."/>
    <x v="32"/>
    <s v="IFA -841005-198"/>
    <s v="00030048"/>
    <n v="106"/>
    <n v="264"/>
    <n v="931.33"/>
    <s v="INTERNACIONAL FARMACEUTICA, S.A. DE C.V."/>
    <s v="IFA -841005-198"/>
    <s v="0895C2005 SSA"/>
    <s v="PGC25"/>
    <s v="MEXICO"/>
    <n v="100"/>
    <m/>
  </r>
  <r>
    <n v="202"/>
    <x v="0"/>
    <s v="859"/>
    <s v="0519"/>
    <s v="11"/>
    <s v="01"/>
    <s v="060.859.0519"/>
    <s v="Tapones. Tapones   luer   lock   para   catéter   de   Hickman   para heparinización. Estéril y desechable. Pieza."/>
    <x v="13"/>
    <s v="IIS -140512-PR5"/>
    <s v="00134236"/>
    <n v="192055"/>
    <n v="480139"/>
    <n v="5.3"/>
    <s v="MERKA MED DESECHABLES, S.A. DE C.V."/>
    <s v="MMD -060815-3FA"/>
    <s v="2224C2018 SSA"/>
    <s v="MERKA MED"/>
    <s v="MEXICO"/>
    <n v="20"/>
    <m/>
  </r>
  <r>
    <n v="202"/>
    <x v="0"/>
    <s v="859"/>
    <s v="0519"/>
    <s v="11"/>
    <s v="01"/>
    <s v="060.859.0519"/>
    <s v="Tapones. Tapones   luer   lock   para   catéter   de   Hickman   para heparinización. Estéril y desechable. Pieza."/>
    <x v="6"/>
    <s v="MAP -160728-P91"/>
    <s v="00138570"/>
    <n v="768226"/>
    <n v="1920563"/>
    <n v="4.9800000000000004"/>
    <s v="TROKAR, S.A. DE C.V."/>
    <s v="TRO -700221-R1A"/>
    <s v="1438C2003 SSA"/>
    <s v="TAPON PARA CATETER HICKMAN"/>
    <s v="MEXICO"/>
    <n v="80"/>
    <m/>
  </r>
  <r>
    <n v="203"/>
    <x v="0"/>
    <s v="894"/>
    <s v="0052"/>
    <s v="13"/>
    <s v="01"/>
    <s v="060.894.0052"/>
    <s v="Toallas. Para gineco-obstetricia. Rectangulares constituidas por cuatro capas de material absorbente. Desechables. Envase con 100 piezas."/>
    <x v="8"/>
    <s v="IDA -190508-SR6"/>
    <s v="00150469"/>
    <n v="18810"/>
    <n v="47026"/>
    <n v="184"/>
    <s v="INPLAMEDIC, S.A. DE C.V."/>
    <s v="pendiente"/>
    <s v="NO REQUIERE"/>
    <s v="INPLAMEDIC"/>
    <s v="MEXICO"/>
    <n v="80"/>
    <m/>
  </r>
  <r>
    <n v="203"/>
    <x v="0"/>
    <s v="894"/>
    <s v="0052"/>
    <s v="13"/>
    <s v="01"/>
    <s v="060.894.0052"/>
    <s v="Toallas. Para gineco-obstetricia. Rectangulares constituidas por cuatro capas de material absorbente. Desechables. Envase con 100 piezas."/>
    <x v="33"/>
    <s v="PHO -141023-GB5"/>
    <s v="00144855"/>
    <n v="4703"/>
    <n v="11756"/>
    <n v="197"/>
    <s v="PRODUCTOS HOSPITALARIOS DE OCCIDENTE, S.A. DE C.V."/>
    <s v="PHO -141023-GB5"/>
    <s v="NO REQUIERE"/>
    <s v="TOALLAS GINECO-OBSTETRICAS"/>
    <s v="MEXICO"/>
    <n v="20"/>
    <m/>
  </r>
  <r>
    <n v="207"/>
    <x v="0"/>
    <s v="953"/>
    <s v="0209"/>
    <s v="11"/>
    <s v="01"/>
    <s v="060.953.0209"/>
    <s v="Vendas. De gasa de algodón. Longitud: Ancho: 2.7 m. 5 cm. Pieza."/>
    <x v="26"/>
    <s v="GTE -840618-IJ7"/>
    <s v="00033672"/>
    <n v="3378"/>
    <n v="8444"/>
    <n v="5.87"/>
    <s v="GALIA TEXTIL, S.A. DE C.V."/>
    <s v="GTE -840618-IJ7"/>
    <s v="2716C2013 SSA"/>
    <s v="GALIA VENDAS DE GASA DE ALGODÓN"/>
    <s v="MEXICO"/>
    <n v="100"/>
    <m/>
  </r>
  <r>
    <n v="209"/>
    <x v="0"/>
    <s v="953"/>
    <s v="0597"/>
    <s v="11"/>
    <s v="01"/>
    <s v="060.953.0597"/>
    <s v="Vendas. Enyesadas de gasa de algodón recubiertas de una capa uniforme de yeso grado médico. Longitud: Ancho: 2.75 m. 20 cm. Envase con 12 piezas."/>
    <x v="26"/>
    <s v="GTE -840618-IJ7"/>
    <s v="00033672"/>
    <n v="522"/>
    <n v="1304"/>
    <n v="284.47000000000003"/>
    <s v="GALIA TEXTIL, S.A. DE C.V."/>
    <s v="GTE -840618-IJ7"/>
    <s v="2702C2013 SSA"/>
    <s v="GALIA VENDAS ENYESADAS"/>
    <s v="MEXICO"/>
    <n v="100"/>
    <m/>
  </r>
  <r>
    <n v="210"/>
    <x v="0"/>
    <s v="953"/>
    <s v="2866"/>
    <s v="12"/>
    <s v="01"/>
    <s v="060.953.2866"/>
    <s v="Vendas. Elásticas de tejido plano ; de algodón con fibras sintéticas.  Longitud: 5 M  Ancho: 10 cm. Envase con 12 piezas."/>
    <x v="2"/>
    <s v="GME -170117-QQ4"/>
    <s v="00144794"/>
    <n v="197913"/>
    <n v="494782"/>
    <n v="58.89"/>
    <s v="DEGASA, S.A. DE C.V."/>
    <s v="DEG -980701-5H8"/>
    <s v="3303C2012 SSA"/>
    <s v="VENDALASTIC"/>
    <s v="MEXICO"/>
    <n v="100"/>
    <m/>
  </r>
  <r>
    <n v="211"/>
    <x v="0"/>
    <s v="953"/>
    <s v="2874"/>
    <s v="12"/>
    <s v="01"/>
    <s v="060.953.2874"/>
    <s v="Vendas. Elásticas de tejido plano ; de algodón con fibras sintéticas.  Longitud: 5 M  Ancho: 15 cm. Envase con 12 piezas."/>
    <x v="2"/>
    <s v="GME -170117-QQ4"/>
    <s v="00144794"/>
    <n v="101620"/>
    <n v="254049"/>
    <n v="95.4"/>
    <s v="DEGASA, S.A. DE C.V."/>
    <s v="DEG -980701-5H8"/>
    <s v="3303C2012 SSA"/>
    <s v="VENDALASTIC"/>
    <s v="MEXICO"/>
    <n v="100"/>
    <m/>
  </r>
  <r>
    <n v="216"/>
    <x v="1"/>
    <s v="729"/>
    <s v="0010"/>
    <s v="03"/>
    <s v="01"/>
    <s v="080.729.0010"/>
    <s v="Porta Objetos  De vidrio rectangulares de grosor uniforme de 75 x 25 x 0.8 a 1.1 mm: Lisos. Caja con 50 piezas."/>
    <x v="4"/>
    <s v="MME -780817-SAA"/>
    <s v="00038469"/>
    <n v="95716"/>
    <n v="239288"/>
    <n v="36"/>
    <s v="TS AJ DE MEXICO, S.A. DE C.V."/>
    <s v="pendiente"/>
    <s v="153300CO331942"/>
    <s v="RED EYE"/>
    <s v="MEXICO"/>
    <n v="100"/>
    <m/>
  </r>
  <r>
    <n v="217"/>
    <x v="1"/>
    <s v="729"/>
    <s v="0051"/>
    <s v="02"/>
    <s v="01"/>
    <s v="080.729.0051"/>
    <s v="Portaobjetos. De vidrio rectangulares de grosor uniforme de 75 x 25 x 0.8 a 1.1 mm:  Con esquinas y un extremo esmerilado. Caja con 50 piezas."/>
    <x v="4"/>
    <s v="MME -780817-SAA"/>
    <s v="00038469"/>
    <n v="1193"/>
    <n v="2981"/>
    <n v="45"/>
    <s v="TS AJ DE MEXICO, S.A. DE C.V."/>
    <s v="pendiente"/>
    <s v="153300CO331942"/>
    <s v="RED EYE"/>
    <s v="MEXICO"/>
    <n v="100"/>
    <m/>
  </r>
  <r>
    <n v="219"/>
    <x v="1"/>
    <s v="829"/>
    <s v="4342"/>
    <s v="12"/>
    <s v="01"/>
    <s v="080.829.4342"/>
    <s v="Reactivos Químicos Alcohol etílico con 96 ° GL. Técnico. Envase con 18 litros. TA."/>
    <x v="4"/>
    <s v="MME -780817-SAA"/>
    <s v="00038469"/>
    <n v="1992"/>
    <n v="4978"/>
    <n v="826.2"/>
    <s v="LETICIA ROGEL ORTIZ"/>
    <s v="pendiente"/>
    <s v="153300CO331943"/>
    <s v="MC CHEMICAL"/>
    <s v="MEXICO"/>
    <n v="100"/>
    <m/>
  </r>
  <r>
    <n v="222"/>
    <x v="1"/>
    <s v="889"/>
    <s v="2632"/>
    <s v="04"/>
    <s v="01"/>
    <s v="080.889.2632"/>
    <s v="Tiras Reactivas Tira reactiva para la determinación semicuantitativa de microalbúmina en orina en un rango de 10 a 100 mg/L en un tiempo aproximado de un minuto. Tubo con 25, 30 o 50 tiras reactivas. RTC y/o TA."/>
    <x v="34"/>
    <s v="EQU -070308-TU4"/>
    <s v="00107978"/>
    <n v="487"/>
    <n v="1216"/>
    <n v="9.4600000000000009"/>
    <s v="EQUIVER, S.A. DE C.V."/>
    <s v="EQU -010308-TU4"/>
    <s v="2105R2021 SSA"/>
    <s v="MICROALBUPHAN LAURA"/>
    <s v="REPUBLICA CHECA"/>
    <n v="1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C23" firstHeaderRow="0" firstDataRow="1" firstDataCol="1"/>
  <pivotFields count="24">
    <pivotField axis="axisRow" numFmtId="3" showAll="0">
      <items count="20">
        <item x="0"/>
        <item x="1"/>
        <item x="2"/>
        <item x="3"/>
        <item x="4"/>
        <item x="5"/>
        <item x="6"/>
        <item x="7"/>
        <item x="8"/>
        <item x="9"/>
        <item x="10"/>
        <item x="11"/>
        <item x="12"/>
        <item x="13"/>
        <item x="14"/>
        <item x="15"/>
        <item x="16"/>
        <item x="17"/>
        <item x="18"/>
        <item t="default"/>
      </items>
    </pivotField>
    <pivotField dataField="1" numFmtId="3"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9" showAll="0"/>
    <pivotField numFmtId="3" showAll="0"/>
    <pivotField numFmtId="3" showAll="0"/>
    <pivotField dataField="1" numFmtId="169" showAll="0"/>
    <pivotField showAll="0"/>
    <pivotField showAll="0"/>
    <pivotField showAll="0"/>
    <pivotField showAll="0"/>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Fields count="1">
    <field x="-2"/>
  </colFields>
  <colItems count="2">
    <i>
      <x/>
    </i>
    <i i="1">
      <x v="1"/>
    </i>
  </colItems>
  <dataFields count="2">
    <dataField name="Cuenta de PARTIDA" fld="1" subtotal="count" baseField="8" baseItem="0"/>
    <dataField name="Suma de IMPORTE MÁXIMO PROPUESTA (M.N)" fld="18" baseField="0" baseItem="0" numFmtId="4"/>
  </dataFields>
  <formats count="2">
    <format dxfId="20">
      <pivotArea outline="0" collapsedLevelsAreSubtotals="1" fieldPosition="0">
        <references count="1">
          <reference field="4294967294" count="1" selected="0">
            <x v="1"/>
          </reference>
        </references>
      </pivotArea>
    </format>
    <format dxfId="19">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B39" firstHeaderRow="1" firstDataRow="1" firstDataCol="1"/>
  <pivotFields count="21">
    <pivotField numFmtId="3" showAll="0"/>
    <pivotField dataField="1" showAll="0">
      <items count="3">
        <item x="0"/>
        <item x="1"/>
        <item t="default"/>
      </items>
    </pivotField>
    <pivotField showAll="0"/>
    <pivotField showAll="0"/>
    <pivotField showAll="0"/>
    <pivotField showAll="0"/>
    <pivotField showAll="0"/>
    <pivotField showAll="0"/>
    <pivotField axis="axisRow" showAll="0">
      <items count="36">
        <item x="14"/>
        <item x="18"/>
        <item x="23"/>
        <item x="7"/>
        <item x="16"/>
        <item x="3"/>
        <item x="1"/>
        <item x="20"/>
        <item x="24"/>
        <item x="17"/>
        <item x="34"/>
        <item x="11"/>
        <item x="26"/>
        <item x="2"/>
        <item x="0"/>
        <item x="19"/>
        <item x="21"/>
        <item x="12"/>
        <item x="8"/>
        <item x="29"/>
        <item x="22"/>
        <item x="32"/>
        <item x="13"/>
        <item x="28"/>
        <item x="27"/>
        <item x="5"/>
        <item x="6"/>
        <item x="4"/>
        <item x="30"/>
        <item x="25"/>
        <item x="33"/>
        <item x="10"/>
        <item x="9"/>
        <item x="31"/>
        <item x="15"/>
        <item t="default"/>
      </items>
    </pivotField>
    <pivotField showAll="0"/>
    <pivotField showAll="0"/>
    <pivotField numFmtId="3" showAll="0"/>
    <pivotField numFmtId="3" showAll="0"/>
    <pivotField numFmtId="4" showAll="0"/>
    <pivotField showAll="0"/>
    <pivotField showAll="0"/>
    <pivotField showAll="0"/>
    <pivotField showAll="0"/>
    <pivotField showAll="0"/>
    <pivotField showAll="0"/>
    <pivotField showAll="0"/>
  </pivotFields>
  <rowFields count="1">
    <field x="8"/>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uenta de Gpo" fld="1" subtotal="count" baseField="0" baseItem="0"/>
  </dataFields>
  <formats count="18">
    <format dxfId="18">
      <pivotArea collapsedLevelsAreSubtotals="1" fieldPosition="0">
        <references count="1">
          <reference field="8" count="1">
            <x v="7"/>
          </reference>
        </references>
      </pivotArea>
    </format>
    <format dxfId="17">
      <pivotArea dataOnly="0" labelOnly="1" fieldPosition="0">
        <references count="1">
          <reference field="8" count="1">
            <x v="7"/>
          </reference>
        </references>
      </pivotArea>
    </format>
    <format dxfId="16">
      <pivotArea collapsedLevelsAreSubtotals="1" fieldPosition="0">
        <references count="1">
          <reference field="8" count="1">
            <x v="15"/>
          </reference>
        </references>
      </pivotArea>
    </format>
    <format dxfId="15">
      <pivotArea dataOnly="0" labelOnly="1" fieldPosition="0">
        <references count="1">
          <reference field="8" count="1">
            <x v="15"/>
          </reference>
        </references>
      </pivotArea>
    </format>
    <format dxfId="14">
      <pivotArea collapsedLevelsAreSubtotals="1" fieldPosition="0">
        <references count="1">
          <reference field="8" count="1">
            <x v="18"/>
          </reference>
        </references>
      </pivotArea>
    </format>
    <format dxfId="13">
      <pivotArea dataOnly="0" labelOnly="1" fieldPosition="0">
        <references count="1">
          <reference field="8" count="1">
            <x v="18"/>
          </reference>
        </references>
      </pivotArea>
    </format>
    <format dxfId="12">
      <pivotArea collapsedLevelsAreSubtotals="1" fieldPosition="0">
        <references count="1">
          <reference field="8" count="1">
            <x v="22"/>
          </reference>
        </references>
      </pivotArea>
    </format>
    <format dxfId="11">
      <pivotArea dataOnly="0" labelOnly="1" fieldPosition="0">
        <references count="1">
          <reference field="8" count="1">
            <x v="22"/>
          </reference>
        </references>
      </pivotArea>
    </format>
    <format dxfId="10">
      <pivotArea collapsedLevelsAreSubtotals="1" fieldPosition="0">
        <references count="1">
          <reference field="8" count="1">
            <x v="18"/>
          </reference>
        </references>
      </pivotArea>
    </format>
    <format dxfId="9">
      <pivotArea dataOnly="0" labelOnly="1" fieldPosition="0">
        <references count="1">
          <reference field="8" count="1">
            <x v="18"/>
          </reference>
        </references>
      </pivotArea>
    </format>
    <format dxfId="8">
      <pivotArea collapsedLevelsAreSubtotals="1" fieldPosition="0">
        <references count="1">
          <reference field="8" count="1">
            <x v="15"/>
          </reference>
        </references>
      </pivotArea>
    </format>
    <format dxfId="7">
      <pivotArea dataOnly="0" labelOnly="1" fieldPosition="0">
        <references count="1">
          <reference field="8" count="1">
            <x v="15"/>
          </reference>
        </references>
      </pivotArea>
    </format>
    <format dxfId="6">
      <pivotArea collapsedLevelsAreSubtotals="1" fieldPosition="0">
        <references count="1">
          <reference field="8" count="1">
            <x v="7"/>
          </reference>
        </references>
      </pivotArea>
    </format>
    <format dxfId="5">
      <pivotArea dataOnly="0" labelOnly="1" fieldPosition="0">
        <references count="1">
          <reference field="8" count="1">
            <x v="7"/>
          </reference>
        </references>
      </pivotArea>
    </format>
    <format dxfId="4">
      <pivotArea collapsedLevelsAreSubtotals="1" fieldPosition="0">
        <references count="1">
          <reference field="8" count="1">
            <x v="27"/>
          </reference>
        </references>
      </pivotArea>
    </format>
    <format dxfId="3">
      <pivotArea dataOnly="0" labelOnly="1" fieldPosition="0">
        <references count="1">
          <reference field="8" count="1">
            <x v="27"/>
          </reference>
        </references>
      </pivotArea>
    </format>
    <format dxfId="2">
      <pivotArea collapsedLevelsAreSubtotals="1" fieldPosition="0">
        <references count="1">
          <reference field="8" count="1">
            <x v="33"/>
          </reference>
        </references>
      </pivotArea>
    </format>
    <format dxfId="1">
      <pivotArea dataOnly="0" labelOnly="1" fieldPosition="0">
        <references count="1">
          <reference field="8" count="1">
            <x v="3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45"/>
  <sheetViews>
    <sheetView workbookViewId="0">
      <selection activeCell="B10" sqref="B10"/>
    </sheetView>
  </sheetViews>
  <sheetFormatPr baseColWidth="10" defaultRowHeight="14.4" x14ac:dyDescent="0.3"/>
  <cols>
    <col min="1" max="1" width="16.5546875" customWidth="1"/>
    <col min="2" max="2" width="17.5546875" bestFit="1" customWidth="1"/>
    <col min="3" max="3" width="41.6640625" style="10" bestFit="1" customWidth="1"/>
    <col min="7" max="7" width="12.44140625" style="10" bestFit="1" customWidth="1"/>
    <col min="8" max="8" width="13.109375" bestFit="1" customWidth="1"/>
  </cols>
  <sheetData>
    <row r="3" spans="1:8" x14ac:dyDescent="0.3">
      <c r="A3" s="8" t="s">
        <v>13</v>
      </c>
      <c r="B3" t="s">
        <v>15</v>
      </c>
      <c r="C3" s="10" t="s">
        <v>16</v>
      </c>
    </row>
    <row r="4" spans="1:8" x14ac:dyDescent="0.3">
      <c r="A4" s="11">
        <v>1</v>
      </c>
      <c r="B4" s="9">
        <v>1</v>
      </c>
      <c r="C4" s="10">
        <v>225673</v>
      </c>
      <c r="E4">
        <f>+VLOOKUP(A4,[1]Hoja2!$A$2:$D$24,2,FALSE)</f>
        <v>1</v>
      </c>
      <c r="F4">
        <f>+VLOOKUP(A4,[1]Hoja2!$A$2:$D$24,3,FALSE)</f>
        <v>90331</v>
      </c>
      <c r="G4" s="10">
        <f>+VLOOKUP(A4,[1]Hoja2!$A$2:$D$24,4,FALSE)</f>
        <v>225673</v>
      </c>
      <c r="H4" s="10">
        <f>+GETPIVOTDATA("Suma de IMPORTE MÁXIMO PROPUESTA (M.N)",$A$3,"No. Licitante",1)-G4</f>
        <v>0</v>
      </c>
    </row>
    <row r="5" spans="1:8" x14ac:dyDescent="0.3">
      <c r="A5" s="11">
        <v>2</v>
      </c>
      <c r="B5" s="9">
        <v>8</v>
      </c>
      <c r="C5" s="10">
        <v>13298989.5</v>
      </c>
      <c r="E5">
        <f>+VLOOKUP(A5,[1]Hoja2!$A$2:$D$24,2,FALSE)</f>
        <v>8</v>
      </c>
      <c r="F5">
        <f>+VLOOKUP(A5,[1]Hoja2!$A$2:$D$24,3,FALSE)</f>
        <v>5319859.3499999996</v>
      </c>
      <c r="G5" s="10">
        <f>+VLOOKUP(A5,[1]Hoja2!$A$2:$D$24,4,FALSE)</f>
        <v>13298989.5</v>
      </c>
      <c r="H5" s="10">
        <f>+GETPIVOTDATA("Suma de IMPORTE MÁXIMO PROPUESTA (M.N)",$A$3,"No. Licitante",2)-G5</f>
        <v>0</v>
      </c>
    </row>
    <row r="6" spans="1:8" x14ac:dyDescent="0.3">
      <c r="A6" s="11">
        <v>3</v>
      </c>
      <c r="B6" s="9">
        <v>7</v>
      </c>
      <c r="C6" s="10">
        <v>14746920.720000001</v>
      </c>
      <c r="E6">
        <f>+VLOOKUP(A6,[1]Hoja2!$A$2:$D$24,2,FALSE)</f>
        <v>7</v>
      </c>
      <c r="F6">
        <f>+VLOOKUP(A6,[1]Hoja2!$A$2:$D$24,3,FALSE)</f>
        <v>5899435.4199999999</v>
      </c>
      <c r="G6" s="10">
        <f>+VLOOKUP(A6,[1]Hoja2!$A$2:$D$24,4,FALSE)</f>
        <v>14746913.780000001</v>
      </c>
      <c r="H6" s="10">
        <f>+GETPIVOTDATA("Suma de IMPORTE MÁXIMO PROPUESTA (M.N)",$A$3,"No. Licitante",3)-G6</f>
        <v>6.9399999994784594</v>
      </c>
    </row>
    <row r="7" spans="1:8" x14ac:dyDescent="0.3">
      <c r="A7" s="11">
        <v>8</v>
      </c>
      <c r="B7" s="9">
        <v>8</v>
      </c>
      <c r="C7" s="10">
        <v>31858058</v>
      </c>
      <c r="E7">
        <f>+VLOOKUP(A7,[1]Hoja2!$A$2:$D$24,2,FALSE)</f>
        <v>4</v>
      </c>
      <c r="F7">
        <f>+VLOOKUP(A7,[1]Hoja2!$A$2:$D$24,3,FALSE)</f>
        <v>6371736</v>
      </c>
      <c r="G7" s="10">
        <f>+VLOOKUP(A7,[1]Hoja2!$A$2:$D$24,4,FALSE)</f>
        <v>15929029</v>
      </c>
      <c r="H7" s="10">
        <f>+GETPIVOTDATA("Suma de IMPORTE MÁXIMO PROPUESTA (M.N)",$A$3,"No. Licitante",8)-G7</f>
        <v>15929029</v>
      </c>
    </row>
    <row r="8" spans="1:8" x14ac:dyDescent="0.3">
      <c r="A8" s="11">
        <v>9</v>
      </c>
      <c r="B8" s="9">
        <v>3</v>
      </c>
      <c r="C8" s="10">
        <v>3419911.55</v>
      </c>
      <c r="E8">
        <f>+VLOOKUP(A8,[1]Hoja2!$A$2:$D$24,2,FALSE)</f>
        <v>3</v>
      </c>
      <c r="F8">
        <f>+VLOOKUP(A8,[1]Hoja2!$A$2:$D$24,3,FALSE)</f>
        <v>1370179.82</v>
      </c>
      <c r="G8" s="10">
        <f>+VLOOKUP(A8,[1]Hoja2!$A$2:$D$24,4,FALSE)</f>
        <v>3419911.55</v>
      </c>
      <c r="H8" s="10">
        <f>+GETPIVOTDATA("Suma de IMPORTE MÁXIMO PROPUESTA (M.N)",$A$3,"No. Licitante",9)-G8</f>
        <v>0</v>
      </c>
    </row>
    <row r="9" spans="1:8" x14ac:dyDescent="0.3">
      <c r="A9" s="11">
        <v>10</v>
      </c>
      <c r="B9" s="9">
        <v>2</v>
      </c>
      <c r="C9" s="10">
        <v>15508238.25</v>
      </c>
      <c r="E9">
        <f>+VLOOKUP(A9,[1]Hoja2!$A$2:$D$24,2,FALSE)</f>
        <v>2</v>
      </c>
      <c r="F9">
        <f>+VLOOKUP(A9,[1]Hoja2!$A$2:$D$24,3,FALSE)</f>
        <v>6203495.75</v>
      </c>
      <c r="G9" s="10">
        <f>+VLOOKUP(A9,[1]Hoja2!$A$2:$D$24,4,FALSE)</f>
        <v>15508238.25</v>
      </c>
      <c r="H9" s="10">
        <f>+GETPIVOTDATA("Suma de IMPORTE MÁXIMO PROPUESTA (M.N)",$A$3,"No. Licitante",10)-G9</f>
        <v>0</v>
      </c>
    </row>
    <row r="10" spans="1:8" x14ac:dyDescent="0.3">
      <c r="A10" s="11">
        <v>11</v>
      </c>
      <c r="B10" s="9">
        <v>1</v>
      </c>
      <c r="C10" s="10">
        <v>7421700</v>
      </c>
      <c r="E10">
        <f>+VLOOKUP(A10,[1]Hoja2!$A$2:$D$24,2,FALSE)</f>
        <v>1</v>
      </c>
      <c r="F10">
        <f>+VLOOKUP(A10,[1]Hoja2!$A$2:$D$24,3,FALSE)</f>
        <v>2968900</v>
      </c>
      <c r="G10" s="10">
        <f>+VLOOKUP(A10,[1]Hoja2!$A$2:$D$24,4,FALSE)</f>
        <v>7421700</v>
      </c>
      <c r="H10" s="10">
        <f>+GETPIVOTDATA("Suma de IMPORTE MÁXIMO PROPUESTA (M.N)",$A$3,"No. Licitante",11)-G10</f>
        <v>0</v>
      </c>
    </row>
    <row r="11" spans="1:8" x14ac:dyDescent="0.3">
      <c r="A11" s="11">
        <v>12</v>
      </c>
      <c r="B11" s="9">
        <v>3</v>
      </c>
      <c r="C11" s="10">
        <v>28302331.629999999</v>
      </c>
      <c r="E11">
        <f>+VLOOKUP(A11,[1]Hoja2!$A$2:$D$24,2,FALSE)</f>
        <v>3</v>
      </c>
      <c r="F11">
        <f>+VLOOKUP(A11,[1]Hoja2!$A$2:$D$24,3,FALSE)</f>
        <v>11320939.99</v>
      </c>
      <c r="G11" s="10">
        <f>+VLOOKUP(A11,[1]Hoja2!$A$2:$D$24,4,FALSE)</f>
        <v>28302331.630000003</v>
      </c>
      <c r="H11" s="10">
        <f>+GETPIVOTDATA("Suma de IMPORTE MÁXIMO PROPUESTA (M.N)",$A$3,"No. Licitante",12)-G11</f>
        <v>0</v>
      </c>
    </row>
    <row r="12" spans="1:8" x14ac:dyDescent="0.3">
      <c r="A12" s="11">
        <v>13</v>
      </c>
      <c r="B12" s="9">
        <v>3</v>
      </c>
      <c r="C12" s="10">
        <v>6567073.9500000002</v>
      </c>
      <c r="E12">
        <f>+VLOOKUP(A12,[1]Hoja2!$A$2:$D$24,2,FALSE)</f>
        <v>3</v>
      </c>
      <c r="F12">
        <f>+VLOOKUP(A12,[1]Hoja2!$A$2:$D$24,3,FALSE)</f>
        <v>2627383.7800000003</v>
      </c>
      <c r="G12" s="10">
        <f>+VLOOKUP(A12,[1]Hoja2!$A$2:$D$24,4,FALSE)</f>
        <v>6567073.9500000002</v>
      </c>
      <c r="H12" s="10">
        <f>+GETPIVOTDATA("Suma de IMPORTE MÁXIMO PROPUESTA (M.N)",$A$3,"No. Licitante",13)-G12</f>
        <v>0</v>
      </c>
    </row>
    <row r="13" spans="1:8" x14ac:dyDescent="0.3">
      <c r="A13" s="11">
        <v>14</v>
      </c>
      <c r="B13" s="9">
        <v>4</v>
      </c>
      <c r="C13" s="10">
        <v>46691208.100000001</v>
      </c>
      <c r="E13">
        <f>+VLOOKUP(A13,[1]Hoja2!$A$2:$D$24,2,FALSE)</f>
        <v>4</v>
      </c>
      <c r="F13">
        <f>+VLOOKUP(A13,[1]Hoja2!$A$2:$D$24,3,FALSE)</f>
        <v>18676803.099999998</v>
      </c>
      <c r="G13" s="10">
        <f>+VLOOKUP(A13,[1]Hoja2!$A$2:$D$24,4,FALSE)</f>
        <v>46691208.099999994</v>
      </c>
      <c r="H13" s="10">
        <f>+GETPIVOTDATA("Suma de IMPORTE MÁXIMO PROPUESTA (M.N)",$A$3,"No. Licitante",14)-G13</f>
        <v>0</v>
      </c>
    </row>
    <row r="14" spans="1:8" x14ac:dyDescent="0.3">
      <c r="A14" s="11">
        <v>15</v>
      </c>
      <c r="B14" s="9">
        <v>9</v>
      </c>
      <c r="C14" s="10">
        <v>15058384.390000001</v>
      </c>
      <c r="E14">
        <f>+VLOOKUP(A14,[1]Hoja2!$A$2:$D$24,2,FALSE)</f>
        <v>9</v>
      </c>
      <c r="F14">
        <f>+VLOOKUP(A14,[1]Hoja2!$A$2:$D$24,3,FALSE)</f>
        <v>6023651.0999999996</v>
      </c>
      <c r="G14" s="10">
        <f>+VLOOKUP(A14,[1]Hoja2!$A$2:$D$24,4,FALSE)</f>
        <v>15058384.390000001</v>
      </c>
      <c r="H14" s="10">
        <f>+GETPIVOTDATA("Suma de IMPORTE MÁXIMO PROPUESTA (M.N)",$A$3,"No. Licitante",15)-G14</f>
        <v>0</v>
      </c>
    </row>
    <row r="15" spans="1:8" x14ac:dyDescent="0.3">
      <c r="A15" s="11">
        <v>16</v>
      </c>
      <c r="B15" s="9">
        <v>3</v>
      </c>
      <c r="C15" s="10">
        <v>13213980</v>
      </c>
      <c r="E15">
        <f>+VLOOKUP(A15,[1]Hoja2!$A$2:$D$24,2,FALSE)</f>
        <v>3</v>
      </c>
      <c r="F15">
        <f>+VLOOKUP(A15,[1]Hoja2!$A$2:$D$24,3,FALSE)</f>
        <v>5285800</v>
      </c>
      <c r="G15" s="10">
        <f>+VLOOKUP(A15,[1]Hoja2!$A$2:$D$24,4,FALSE)</f>
        <v>13213980</v>
      </c>
      <c r="H15" s="10">
        <f>+GETPIVOTDATA("Suma de IMPORTE MÁXIMO PROPUESTA (M.N)",$A$3,"No. Licitante",16)-G15</f>
        <v>0</v>
      </c>
    </row>
    <row r="16" spans="1:8" x14ac:dyDescent="0.3">
      <c r="A16" s="11">
        <v>17</v>
      </c>
      <c r="B16" s="9">
        <v>1</v>
      </c>
      <c r="C16" s="10">
        <v>8082072</v>
      </c>
      <c r="E16">
        <f>+VLOOKUP(A16,[1]Hoja2!$A$2:$D$24,2,FALSE)</f>
        <v>1</v>
      </c>
      <c r="F16">
        <f>+VLOOKUP(A16,[1]Hoja2!$A$2:$D$24,3,FALSE)</f>
        <v>3232828.8000000003</v>
      </c>
      <c r="G16" s="10">
        <f>+VLOOKUP(A16,[1]Hoja2!$A$2:$D$24,4,FALSE)</f>
        <v>8082072.0000000009</v>
      </c>
      <c r="H16" s="10">
        <f>+GETPIVOTDATA("Suma de IMPORTE MÁXIMO PROPUESTA (M.N)",$A$3,"No. Licitante",17)-G16</f>
        <v>0</v>
      </c>
    </row>
    <row r="17" spans="1:8" x14ac:dyDescent="0.3">
      <c r="A17" s="11">
        <v>18</v>
      </c>
      <c r="B17" s="9">
        <v>1</v>
      </c>
      <c r="C17" s="10">
        <v>353824</v>
      </c>
      <c r="E17">
        <f>+VLOOKUP(A17,[1]Hoja2!$A$2:$D$24,2,FALSE)</f>
        <v>1</v>
      </c>
      <c r="F17">
        <f>+VLOOKUP(A17,[1]Hoja2!$A$2:$D$24,3,FALSE)</f>
        <v>141536</v>
      </c>
      <c r="G17" s="10">
        <f>+VLOOKUP(A17,[1]Hoja2!$A$2:$D$24,4,FALSE)</f>
        <v>353824</v>
      </c>
      <c r="H17" s="10">
        <f>+GETPIVOTDATA("Suma de IMPORTE MÁXIMO PROPUESTA (M.N)",$A$3,"No. Licitante",18)-G17</f>
        <v>0</v>
      </c>
    </row>
    <row r="18" spans="1:8" x14ac:dyDescent="0.3">
      <c r="A18" s="11">
        <v>19</v>
      </c>
      <c r="B18" s="9">
        <v>4</v>
      </c>
      <c r="C18" s="10">
        <v>25759820.25</v>
      </c>
      <c r="E18">
        <f>+VLOOKUP(A18,[1]Hoja2!$A$2:$D$24,2,FALSE)</f>
        <v>4</v>
      </c>
      <c r="F18">
        <f>+VLOOKUP(A18,[1]Hoja2!$A$2:$D$24,3,FALSE)</f>
        <v>10304458.5</v>
      </c>
      <c r="G18" s="10">
        <f>+VLOOKUP(A18,[1]Hoja2!$A$2:$D$24,4,FALSE)</f>
        <v>25759820.25</v>
      </c>
      <c r="H18" s="10">
        <f>+GETPIVOTDATA("Suma de IMPORTE MÁXIMO PROPUESTA (M.N)",$A$3,"No. Licitante",19)-G18</f>
        <v>0</v>
      </c>
    </row>
    <row r="19" spans="1:8" x14ac:dyDescent="0.3">
      <c r="A19" s="11">
        <v>20</v>
      </c>
      <c r="B19" s="9">
        <v>1</v>
      </c>
      <c r="C19" s="10">
        <v>7299936</v>
      </c>
      <c r="E19">
        <f>+VLOOKUP(A19,[1]Hoja2!$A$2:$D$24,2,FALSE)</f>
        <v>1</v>
      </c>
      <c r="F19">
        <f>+VLOOKUP(A19,[1]Hoja2!$A$2:$D$24,3,FALSE)</f>
        <v>2919974.4</v>
      </c>
      <c r="G19" s="10">
        <f>+VLOOKUP(A19,[1]Hoja2!$A$2:$D$24,4,FALSE)</f>
        <v>7299936</v>
      </c>
      <c r="H19" s="10">
        <f>+GETPIVOTDATA("Suma de IMPORTE MÁXIMO PROPUESTA (M.N)",$A$3,"No. Licitante",20)-G19</f>
        <v>0</v>
      </c>
    </row>
    <row r="20" spans="1:8" x14ac:dyDescent="0.3">
      <c r="A20" s="11">
        <v>21</v>
      </c>
      <c r="B20" s="9">
        <v>3</v>
      </c>
      <c r="C20" s="10">
        <v>30933060</v>
      </c>
      <c r="E20">
        <f>+VLOOKUP(A20,[1]Hoja2!$A$2:$D$24,2,FALSE)</f>
        <v>3</v>
      </c>
      <c r="F20">
        <f>+VLOOKUP(A20,[1]Hoja2!$A$2:$D$24,3,FALSE)</f>
        <v>12374510</v>
      </c>
      <c r="G20" s="10">
        <f>+VLOOKUP(A20,[1]Hoja2!$A$2:$D$24,4,FALSE)</f>
        <v>30933060</v>
      </c>
      <c r="H20" s="10">
        <f>+GETPIVOTDATA("Suma de IMPORTE MÁXIMO PROPUESTA (M.N)",$A$3,"No. Licitante",21)-G20</f>
        <v>0</v>
      </c>
    </row>
    <row r="21" spans="1:8" x14ac:dyDescent="0.3">
      <c r="A21" s="11">
        <v>22</v>
      </c>
      <c r="B21" s="9">
        <v>3</v>
      </c>
      <c r="C21" s="10">
        <v>12776660</v>
      </c>
      <c r="E21">
        <f>+VLOOKUP(A21,[1]Hoja2!$A$2:$D$24,2,FALSE)</f>
        <v>3</v>
      </c>
      <c r="F21">
        <f>+VLOOKUP(A21,[1]Hoja2!$A$2:$D$24,3,FALSE)</f>
        <v>5110950</v>
      </c>
      <c r="G21" s="10">
        <f>+VLOOKUP(A21,[1]Hoja2!$A$2:$D$24,4,FALSE)</f>
        <v>12776660</v>
      </c>
      <c r="H21" s="10">
        <f>+GETPIVOTDATA("Suma de IMPORTE MÁXIMO PROPUESTA (M.N)",$A$3,"No. Licitante",22)-G21</f>
        <v>0</v>
      </c>
    </row>
    <row r="22" spans="1:8" x14ac:dyDescent="0.3">
      <c r="A22" s="11">
        <v>23</v>
      </c>
      <c r="B22" s="9">
        <v>4</v>
      </c>
      <c r="C22" s="10">
        <v>11146108.1</v>
      </c>
      <c r="E22">
        <f>+VLOOKUP(A22,[1]Hoja2!$A$2:$D$24,2,FALSE)</f>
        <v>4</v>
      </c>
      <c r="F22">
        <f>+VLOOKUP(A22,[1]Hoja2!$A$2:$D$24,3,FALSE)</f>
        <v>4458862.9400000004</v>
      </c>
      <c r="G22" s="10">
        <f>+VLOOKUP(A22,[1]Hoja2!$A$2:$D$24,4,FALSE)</f>
        <v>11146108.1</v>
      </c>
      <c r="H22" s="10">
        <f>+GETPIVOTDATA("Suma de IMPORTE MÁXIMO PROPUESTA (M.N)",$A$3,"No. Licitante",23)-G22</f>
        <v>0</v>
      </c>
    </row>
    <row r="23" spans="1:8" x14ac:dyDescent="0.3">
      <c r="A23" s="11" t="s">
        <v>14</v>
      </c>
      <c r="B23" s="9">
        <v>69</v>
      </c>
      <c r="C23" s="10">
        <v>292663949.44000006</v>
      </c>
    </row>
    <row r="24" spans="1:8" x14ac:dyDescent="0.3">
      <c r="C24"/>
    </row>
    <row r="25" spans="1:8" x14ac:dyDescent="0.3">
      <c r="C25"/>
    </row>
    <row r="26" spans="1:8" x14ac:dyDescent="0.3">
      <c r="C26"/>
    </row>
    <row r="27" spans="1:8" x14ac:dyDescent="0.3">
      <c r="C27"/>
    </row>
    <row r="28" spans="1:8" x14ac:dyDescent="0.3">
      <c r="C28"/>
    </row>
    <row r="29" spans="1:8" x14ac:dyDescent="0.3">
      <c r="C29"/>
    </row>
    <row r="30" spans="1:8" x14ac:dyDescent="0.3">
      <c r="C30"/>
    </row>
    <row r="31" spans="1:8" x14ac:dyDescent="0.3">
      <c r="C31"/>
    </row>
    <row r="32" spans="1:8" x14ac:dyDescent="0.3">
      <c r="C32"/>
    </row>
    <row r="33" spans="3:3" x14ac:dyDescent="0.3">
      <c r="C33"/>
    </row>
    <row r="34" spans="3:3" x14ac:dyDescent="0.3">
      <c r="C34"/>
    </row>
    <row r="35" spans="3:3" x14ac:dyDescent="0.3">
      <c r="C35"/>
    </row>
    <row r="36" spans="3:3" x14ac:dyDescent="0.3">
      <c r="C36"/>
    </row>
    <row r="37" spans="3:3" x14ac:dyDescent="0.3">
      <c r="C37"/>
    </row>
    <row r="38" spans="3:3" x14ac:dyDescent="0.3">
      <c r="C38"/>
    </row>
    <row r="39" spans="3:3" x14ac:dyDescent="0.3">
      <c r="C39"/>
    </row>
    <row r="40" spans="3:3" x14ac:dyDescent="0.3">
      <c r="C40"/>
    </row>
    <row r="41" spans="3:3" x14ac:dyDescent="0.3">
      <c r="C41"/>
    </row>
    <row r="42" spans="3:3" x14ac:dyDescent="0.3">
      <c r="C42"/>
    </row>
    <row r="43" spans="3:3" x14ac:dyDescent="0.3">
      <c r="C43"/>
    </row>
    <row r="44" spans="3:3" x14ac:dyDescent="0.3">
      <c r="C44"/>
    </row>
    <row r="45" spans="3:3" x14ac:dyDescent="0.3">
      <c r="C4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9"/>
  <sheetViews>
    <sheetView topLeftCell="A7" workbookViewId="0">
      <selection activeCell="A17" sqref="A17"/>
    </sheetView>
  </sheetViews>
  <sheetFormatPr baseColWidth="10" defaultRowHeight="14.4" x14ac:dyDescent="0.3"/>
  <cols>
    <col min="1" max="1" width="53.109375" customWidth="1"/>
    <col min="2" max="2" width="13.44140625" bestFit="1" customWidth="1"/>
  </cols>
  <sheetData>
    <row r="3" spans="1:2" x14ac:dyDescent="0.3">
      <c r="A3" s="8" t="s">
        <v>13</v>
      </c>
      <c r="B3" t="s">
        <v>765</v>
      </c>
    </row>
    <row r="4" spans="1:2" x14ac:dyDescent="0.3">
      <c r="A4" s="33" t="s">
        <v>266</v>
      </c>
      <c r="B4" s="9">
        <v>3</v>
      </c>
    </row>
    <row r="5" spans="1:2" x14ac:dyDescent="0.3">
      <c r="A5" s="33" t="s">
        <v>248</v>
      </c>
      <c r="B5" s="9">
        <v>6</v>
      </c>
    </row>
    <row r="6" spans="1:2" x14ac:dyDescent="0.3">
      <c r="A6" s="33" t="s">
        <v>253</v>
      </c>
      <c r="B6" s="9">
        <v>1</v>
      </c>
    </row>
    <row r="7" spans="1:2" x14ac:dyDescent="0.3">
      <c r="A7" s="33" t="s">
        <v>239</v>
      </c>
      <c r="B7" s="9">
        <v>1</v>
      </c>
    </row>
    <row r="8" spans="1:2" x14ac:dyDescent="0.3">
      <c r="A8" s="33" t="s">
        <v>246</v>
      </c>
      <c r="B8" s="9">
        <v>3</v>
      </c>
    </row>
    <row r="9" spans="1:2" x14ac:dyDescent="0.3">
      <c r="A9" s="33" t="s">
        <v>235</v>
      </c>
      <c r="B9" s="9">
        <v>1</v>
      </c>
    </row>
    <row r="10" spans="1:2" x14ac:dyDescent="0.3">
      <c r="A10" s="33" t="s">
        <v>234</v>
      </c>
      <c r="B10" s="9">
        <v>1</v>
      </c>
    </row>
    <row r="11" spans="1:2" x14ac:dyDescent="0.3">
      <c r="A11" s="37" t="s">
        <v>250</v>
      </c>
      <c r="B11" s="38">
        <v>10</v>
      </c>
    </row>
    <row r="12" spans="1:2" x14ac:dyDescent="0.3">
      <c r="A12" s="33" t="s">
        <v>254</v>
      </c>
      <c r="B12" s="9">
        <v>3</v>
      </c>
    </row>
    <row r="13" spans="1:2" x14ac:dyDescent="0.3">
      <c r="A13" s="33" t="s">
        <v>247</v>
      </c>
      <c r="B13" s="9">
        <v>3</v>
      </c>
    </row>
    <row r="14" spans="1:2" x14ac:dyDescent="0.3">
      <c r="A14" s="33" t="s">
        <v>265</v>
      </c>
      <c r="B14" s="9">
        <v>1</v>
      </c>
    </row>
    <row r="15" spans="1:2" x14ac:dyDescent="0.3">
      <c r="A15" s="33" t="s">
        <v>243</v>
      </c>
      <c r="B15" s="9">
        <v>1</v>
      </c>
    </row>
    <row r="16" spans="1:2" x14ac:dyDescent="0.3">
      <c r="A16" s="33" t="s">
        <v>256</v>
      </c>
      <c r="B16" s="9">
        <v>4</v>
      </c>
    </row>
    <row r="17" spans="1:2" x14ac:dyDescent="0.3">
      <c r="A17" s="33" t="s">
        <v>237</v>
      </c>
      <c r="B17" s="9">
        <v>5</v>
      </c>
    </row>
    <row r="18" spans="1:2" x14ac:dyDescent="0.3">
      <c r="A18" s="33" t="s">
        <v>233</v>
      </c>
      <c r="B18" s="9">
        <v>2</v>
      </c>
    </row>
    <row r="19" spans="1:2" x14ac:dyDescent="0.3">
      <c r="A19" s="37" t="s">
        <v>249</v>
      </c>
      <c r="B19" s="38">
        <v>10</v>
      </c>
    </row>
    <row r="20" spans="1:2" x14ac:dyDescent="0.3">
      <c r="A20" s="33" t="s">
        <v>251</v>
      </c>
      <c r="B20" s="9">
        <v>5</v>
      </c>
    </row>
    <row r="21" spans="1:2" x14ac:dyDescent="0.3">
      <c r="A21" s="33" t="s">
        <v>245</v>
      </c>
      <c r="B21" s="9">
        <v>5</v>
      </c>
    </row>
    <row r="22" spans="1:2" x14ac:dyDescent="0.3">
      <c r="A22" s="37" t="s">
        <v>240</v>
      </c>
      <c r="B22" s="38">
        <v>13</v>
      </c>
    </row>
    <row r="23" spans="1:2" x14ac:dyDescent="0.3">
      <c r="A23" s="33" t="s">
        <v>259</v>
      </c>
      <c r="B23" s="9">
        <v>2</v>
      </c>
    </row>
    <row r="24" spans="1:2" x14ac:dyDescent="0.3">
      <c r="A24" s="33" t="s">
        <v>252</v>
      </c>
      <c r="B24" s="9">
        <v>5</v>
      </c>
    </row>
    <row r="25" spans="1:2" x14ac:dyDescent="0.3">
      <c r="A25" s="33" t="s">
        <v>263</v>
      </c>
      <c r="B25" s="9">
        <v>5</v>
      </c>
    </row>
    <row r="26" spans="1:2" x14ac:dyDescent="0.3">
      <c r="A26" s="37" t="s">
        <v>244</v>
      </c>
      <c r="B26" s="38">
        <v>14</v>
      </c>
    </row>
    <row r="27" spans="1:2" x14ac:dyDescent="0.3">
      <c r="A27" s="33" t="s">
        <v>258</v>
      </c>
      <c r="B27" s="9">
        <v>2</v>
      </c>
    </row>
    <row r="28" spans="1:2" x14ac:dyDescent="0.3">
      <c r="A28" s="33" t="s">
        <v>257</v>
      </c>
      <c r="B28" s="9">
        <v>1</v>
      </c>
    </row>
    <row r="29" spans="1:2" x14ac:dyDescent="0.3">
      <c r="A29" s="33" t="s">
        <v>238</v>
      </c>
      <c r="B29" s="9">
        <v>1</v>
      </c>
    </row>
    <row r="30" spans="1:2" x14ac:dyDescent="0.3">
      <c r="A30" s="33" t="s">
        <v>386</v>
      </c>
      <c r="B30" s="9">
        <v>4</v>
      </c>
    </row>
    <row r="31" spans="1:2" x14ac:dyDescent="0.3">
      <c r="A31" s="37" t="s">
        <v>236</v>
      </c>
      <c r="B31" s="38">
        <v>10</v>
      </c>
    </row>
    <row r="32" spans="1:2" x14ac:dyDescent="0.3">
      <c r="A32" s="33" t="s">
        <v>260</v>
      </c>
      <c r="B32" s="9">
        <v>1</v>
      </c>
    </row>
    <row r="33" spans="1:2" x14ac:dyDescent="0.3">
      <c r="A33" s="33" t="s">
        <v>255</v>
      </c>
      <c r="B33" s="9">
        <v>2</v>
      </c>
    </row>
    <row r="34" spans="1:2" x14ac:dyDescent="0.3">
      <c r="A34" s="33" t="s">
        <v>264</v>
      </c>
      <c r="B34" s="9">
        <v>1</v>
      </c>
    </row>
    <row r="35" spans="1:2" x14ac:dyDescent="0.3">
      <c r="A35" s="33" t="s">
        <v>242</v>
      </c>
      <c r="B35" s="9">
        <v>5</v>
      </c>
    </row>
    <row r="36" spans="1:2" x14ac:dyDescent="0.3">
      <c r="A36" s="33" t="s">
        <v>241</v>
      </c>
      <c r="B36" s="9">
        <v>1</v>
      </c>
    </row>
    <row r="37" spans="1:2" x14ac:dyDescent="0.3">
      <c r="A37" s="37" t="s">
        <v>261</v>
      </c>
      <c r="B37" s="38">
        <v>15</v>
      </c>
    </row>
    <row r="38" spans="1:2" x14ac:dyDescent="0.3">
      <c r="A38" s="33" t="s">
        <v>262</v>
      </c>
      <c r="B38" s="9">
        <v>2</v>
      </c>
    </row>
    <row r="39" spans="1:2" x14ac:dyDescent="0.3">
      <c r="A39" s="33" t="s">
        <v>14</v>
      </c>
      <c r="B39" s="9">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W153"/>
  <sheetViews>
    <sheetView tabSelected="1" topLeftCell="J1" zoomScale="85" zoomScaleNormal="85" workbookViewId="0">
      <pane ySplit="1" topLeftCell="A81" activePane="bottomLeft" state="frozen"/>
      <selection pane="bottomLeft" activeCell="P82" sqref="P82"/>
    </sheetView>
  </sheetViews>
  <sheetFormatPr baseColWidth="10" defaultColWidth="11.44140625" defaultRowHeight="12" x14ac:dyDescent="0.25"/>
  <cols>
    <col min="1" max="1" width="11.44140625" style="1"/>
    <col min="2" max="2" width="6.77734375" style="2" bestFit="1" customWidth="1"/>
    <col min="3" max="4" width="4.6640625" style="2" bestFit="1" customWidth="1"/>
    <col min="5" max="5" width="5.88671875" style="2" bestFit="1" customWidth="1"/>
    <col min="6" max="7" width="3.5546875" style="2" bestFit="1" customWidth="1"/>
    <col min="8" max="8" width="15" style="4" customWidth="1"/>
    <col min="9" max="10" width="62.5546875" style="1" customWidth="1"/>
    <col min="11" max="11" width="34" style="14" customWidth="1"/>
    <col min="12" max="12" width="18.6640625" style="1" bestFit="1" customWidth="1"/>
    <col min="13" max="13" width="10.6640625" style="1" bestFit="1" customWidth="1"/>
    <col min="14" max="14" width="23.5546875" style="2" bestFit="1" customWidth="1"/>
    <col min="15" max="15" width="14.44140625" style="2" customWidth="1"/>
    <col min="16" max="16" width="9.44140625" style="17" bestFit="1" customWidth="1"/>
    <col min="17" max="17" width="33.33203125" style="7" customWidth="1"/>
    <col min="18" max="18" width="19.6640625" style="7" customWidth="1"/>
    <col min="19" max="19" width="17.21875" style="7" customWidth="1"/>
    <col min="20" max="20" width="16.77734375" style="20" customWidth="1"/>
    <col min="21" max="21" width="25.88671875" style="20" bestFit="1" customWidth="1"/>
    <col min="22" max="22" width="14.21875" style="3" bestFit="1" customWidth="1"/>
    <col min="23" max="23" width="17.5546875" style="1" customWidth="1"/>
    <col min="24" max="16384" width="11.44140625" style="1"/>
  </cols>
  <sheetData>
    <row r="1" spans="1:23" ht="36" x14ac:dyDescent="0.25">
      <c r="B1" s="19" t="s">
        <v>0</v>
      </c>
      <c r="C1" s="19" t="s">
        <v>597</v>
      </c>
      <c r="D1" s="19" t="s">
        <v>598</v>
      </c>
      <c r="E1" s="19" t="s">
        <v>599</v>
      </c>
      <c r="F1" s="19" t="s">
        <v>600</v>
      </c>
      <c r="G1" s="19" t="s">
        <v>601</v>
      </c>
      <c r="H1" s="21" t="s">
        <v>232</v>
      </c>
      <c r="I1" s="19" t="s">
        <v>1</v>
      </c>
      <c r="J1" s="19"/>
      <c r="K1" s="13" t="s">
        <v>2</v>
      </c>
      <c r="L1" s="19" t="s">
        <v>9</v>
      </c>
      <c r="M1" s="19" t="s">
        <v>762</v>
      </c>
      <c r="N1" s="22" t="s">
        <v>6</v>
      </c>
      <c r="O1" s="22" t="s">
        <v>5</v>
      </c>
      <c r="P1" s="23" t="s">
        <v>8</v>
      </c>
      <c r="Q1" s="19" t="s">
        <v>3</v>
      </c>
      <c r="R1" s="19" t="s">
        <v>11</v>
      </c>
      <c r="S1" s="19" t="s">
        <v>4</v>
      </c>
      <c r="T1" s="19" t="s">
        <v>12</v>
      </c>
      <c r="U1" s="19" t="s">
        <v>10</v>
      </c>
      <c r="V1" s="19" t="s">
        <v>231</v>
      </c>
      <c r="W1" s="23" t="s">
        <v>7</v>
      </c>
    </row>
    <row r="2" spans="1:23" ht="16.2" hidden="1" x14ac:dyDescent="0.4">
      <c r="A2" s="1" t="str">
        <f>+L2&amp;C2&amp;D2&amp;E2&amp;F2&amp;G2</f>
        <v>GAL -060425-GM106001602870001</v>
      </c>
      <c r="B2" s="12">
        <v>1</v>
      </c>
      <c r="C2" s="12" t="s">
        <v>602</v>
      </c>
      <c r="D2" s="12" t="s">
        <v>603</v>
      </c>
      <c r="E2" s="12" t="s">
        <v>604</v>
      </c>
      <c r="F2" s="12" t="s">
        <v>605</v>
      </c>
      <c r="G2" s="12" t="s">
        <v>606</v>
      </c>
      <c r="H2" s="5" t="s">
        <v>21</v>
      </c>
      <c r="I2" s="6" t="s">
        <v>22</v>
      </c>
      <c r="J2" s="6"/>
      <c r="K2" s="15" t="s">
        <v>233</v>
      </c>
      <c r="L2" s="6" t="s">
        <v>324</v>
      </c>
      <c r="M2" s="6" t="s">
        <v>527</v>
      </c>
      <c r="N2" s="12">
        <v>1106</v>
      </c>
      <c r="O2" s="12">
        <v>2765</v>
      </c>
      <c r="P2" s="16">
        <v>1320</v>
      </c>
      <c r="Q2" s="15" t="s">
        <v>233</v>
      </c>
      <c r="R2" s="6" t="s">
        <v>324</v>
      </c>
      <c r="S2" s="18" t="s">
        <v>326</v>
      </c>
      <c r="T2" s="18" t="s">
        <v>327</v>
      </c>
      <c r="U2" s="18" t="s">
        <v>325</v>
      </c>
      <c r="V2" s="6">
        <v>100</v>
      </c>
      <c r="W2" s="6"/>
    </row>
    <row r="3" spans="1:23" ht="16.2" hidden="1" x14ac:dyDescent="0.4">
      <c r="A3" s="1" t="str">
        <f t="shared" ref="A3:A66" si="0">+L3&amp;C3&amp;D3&amp;E3&amp;F3&amp;G3</f>
        <v>DDM -950901-N6506003100150001</v>
      </c>
      <c r="B3" s="12">
        <v>2</v>
      </c>
      <c r="C3" s="12" t="s">
        <v>602</v>
      </c>
      <c r="D3" s="12" t="s">
        <v>607</v>
      </c>
      <c r="E3" s="12" t="s">
        <v>608</v>
      </c>
      <c r="F3" s="12" t="s">
        <v>605</v>
      </c>
      <c r="G3" s="12" t="s">
        <v>606</v>
      </c>
      <c r="H3" s="5" t="s">
        <v>153</v>
      </c>
      <c r="I3" s="6" t="s">
        <v>154</v>
      </c>
      <c r="J3" s="6"/>
      <c r="K3" s="15" t="s">
        <v>234</v>
      </c>
      <c r="L3" s="6" t="s">
        <v>287</v>
      </c>
      <c r="M3" s="6" t="s">
        <v>511</v>
      </c>
      <c r="N3" s="12">
        <v>55</v>
      </c>
      <c r="O3" s="12">
        <v>137</v>
      </c>
      <c r="P3" s="16">
        <v>6533</v>
      </c>
      <c r="Q3" s="15" t="s">
        <v>234</v>
      </c>
      <c r="R3" s="6" t="s">
        <v>287</v>
      </c>
      <c r="S3" s="18" t="s">
        <v>288</v>
      </c>
      <c r="T3" s="18" t="s">
        <v>289</v>
      </c>
      <c r="U3" s="18" t="s">
        <v>270</v>
      </c>
      <c r="V3" s="6">
        <v>100</v>
      </c>
      <c r="W3" s="6"/>
    </row>
    <row r="4" spans="1:23" ht="16.2" hidden="1" x14ac:dyDescent="0.4">
      <c r="A4" s="1" t="str">
        <f t="shared" si="0"/>
        <v>GME -170117-QQ406003401031301</v>
      </c>
      <c r="B4" s="12">
        <v>3</v>
      </c>
      <c r="C4" s="12" t="s">
        <v>602</v>
      </c>
      <c r="D4" s="12" t="s">
        <v>609</v>
      </c>
      <c r="E4" s="12" t="s">
        <v>610</v>
      </c>
      <c r="F4" s="12" t="s">
        <v>611</v>
      </c>
      <c r="G4" s="12" t="s">
        <v>606</v>
      </c>
      <c r="H4" s="5" t="s">
        <v>33</v>
      </c>
      <c r="I4" s="6" t="s">
        <v>34</v>
      </c>
      <c r="J4" s="6"/>
      <c r="K4" s="15" t="s">
        <v>237</v>
      </c>
      <c r="L4" s="6" t="s">
        <v>314</v>
      </c>
      <c r="M4" s="6" t="s">
        <v>525</v>
      </c>
      <c r="N4" s="12">
        <v>54272</v>
      </c>
      <c r="O4" s="12">
        <v>135680</v>
      </c>
      <c r="P4" s="16">
        <v>9.49</v>
      </c>
      <c r="Q4" s="6" t="s">
        <v>315</v>
      </c>
      <c r="R4" s="6" t="s">
        <v>316</v>
      </c>
      <c r="S4" s="18" t="s">
        <v>317</v>
      </c>
      <c r="T4" s="18" t="s">
        <v>318</v>
      </c>
      <c r="U4" s="18" t="s">
        <v>269</v>
      </c>
      <c r="V4" s="6">
        <v>100</v>
      </c>
      <c r="W4" s="6"/>
    </row>
    <row r="5" spans="1:23" ht="16.2" hidden="1" x14ac:dyDescent="0.4">
      <c r="A5" s="1" t="str">
        <f t="shared" si="0"/>
        <v>COM -151021-KR306006600540002</v>
      </c>
      <c r="B5" s="12">
        <v>4</v>
      </c>
      <c r="C5" s="12" t="s">
        <v>602</v>
      </c>
      <c r="D5" s="12" t="s">
        <v>612</v>
      </c>
      <c r="E5" s="12" t="s">
        <v>613</v>
      </c>
      <c r="F5" s="12" t="s">
        <v>605</v>
      </c>
      <c r="G5" s="12" t="s">
        <v>614</v>
      </c>
      <c r="H5" s="5" t="s">
        <v>197</v>
      </c>
      <c r="I5" s="6" t="s">
        <v>198</v>
      </c>
      <c r="J5" s="6"/>
      <c r="K5" s="15" t="s">
        <v>235</v>
      </c>
      <c r="L5" s="6" t="s">
        <v>284</v>
      </c>
      <c r="M5" s="6" t="s">
        <v>509</v>
      </c>
      <c r="N5" s="12">
        <v>32142</v>
      </c>
      <c r="O5" s="12">
        <v>80355</v>
      </c>
      <c r="P5" s="16">
        <v>10.89</v>
      </c>
      <c r="Q5" s="6" t="s">
        <v>282</v>
      </c>
      <c r="R5" s="6" t="s">
        <v>283</v>
      </c>
      <c r="S5" s="18" t="s">
        <v>285</v>
      </c>
      <c r="T5" s="18" t="s">
        <v>286</v>
      </c>
      <c r="U5" s="18" t="s">
        <v>269</v>
      </c>
      <c r="V5" s="6">
        <v>80</v>
      </c>
      <c r="W5" s="6"/>
    </row>
    <row r="6" spans="1:23" ht="16.2" hidden="1" x14ac:dyDescent="0.4">
      <c r="A6" s="1" t="str">
        <f t="shared" si="0"/>
        <v>MME -780817-SAA06006600540002</v>
      </c>
      <c r="B6" s="12">
        <v>4</v>
      </c>
      <c r="C6" s="12" t="s">
        <v>602</v>
      </c>
      <c r="D6" s="12" t="s">
        <v>612</v>
      </c>
      <c r="E6" s="12" t="s">
        <v>613</v>
      </c>
      <c r="F6" s="12" t="s">
        <v>605</v>
      </c>
      <c r="G6" s="12" t="s">
        <v>614</v>
      </c>
      <c r="H6" s="5" t="s">
        <v>197</v>
      </c>
      <c r="I6" s="6" t="s">
        <v>198</v>
      </c>
      <c r="J6" s="6"/>
      <c r="K6" s="15" t="s">
        <v>236</v>
      </c>
      <c r="L6" s="6" t="s">
        <v>400</v>
      </c>
      <c r="M6" s="6" t="s">
        <v>551</v>
      </c>
      <c r="N6" s="12">
        <v>8036</v>
      </c>
      <c r="O6" s="12">
        <v>20089</v>
      </c>
      <c r="P6" s="16">
        <v>11</v>
      </c>
      <c r="Q6" s="6" t="s">
        <v>408</v>
      </c>
      <c r="R6" s="39" t="s">
        <v>773</v>
      </c>
      <c r="S6" s="18" t="s">
        <v>401</v>
      </c>
      <c r="T6" s="18" t="s">
        <v>404</v>
      </c>
      <c r="U6" s="18" t="s">
        <v>269</v>
      </c>
      <c r="V6" s="6">
        <v>20</v>
      </c>
      <c r="W6" s="6"/>
    </row>
    <row r="7" spans="1:23" ht="16.2" hidden="1" x14ac:dyDescent="0.4">
      <c r="A7" s="1" t="str">
        <f t="shared" si="0"/>
        <v>GME -170117-QQ406006606661201</v>
      </c>
      <c r="B7" s="12">
        <v>6</v>
      </c>
      <c r="C7" s="12" t="s">
        <v>602</v>
      </c>
      <c r="D7" s="12" t="s">
        <v>612</v>
      </c>
      <c r="E7" s="12" t="s">
        <v>615</v>
      </c>
      <c r="F7" s="12" t="s">
        <v>616</v>
      </c>
      <c r="G7" s="12" t="s">
        <v>606</v>
      </c>
      <c r="H7" s="5" t="s">
        <v>51</v>
      </c>
      <c r="I7" s="6" t="s">
        <v>52</v>
      </c>
      <c r="J7" s="6"/>
      <c r="K7" s="15" t="s">
        <v>237</v>
      </c>
      <c r="L7" s="6" t="s">
        <v>314</v>
      </c>
      <c r="M7" s="6" t="s">
        <v>525</v>
      </c>
      <c r="N7" s="12">
        <v>1191</v>
      </c>
      <c r="O7" s="12">
        <v>2976</v>
      </c>
      <c r="P7" s="16">
        <v>259.07</v>
      </c>
      <c r="Q7" s="6" t="s">
        <v>315</v>
      </c>
      <c r="R7" s="6" t="s">
        <v>316</v>
      </c>
      <c r="S7" s="18" t="s">
        <v>319</v>
      </c>
      <c r="T7" s="18" t="s">
        <v>320</v>
      </c>
      <c r="U7" s="18" t="s">
        <v>269</v>
      </c>
      <c r="V7" s="6">
        <v>100</v>
      </c>
      <c r="W7" s="6"/>
    </row>
    <row r="8" spans="1:23" ht="16.2" hidden="1" x14ac:dyDescent="0.4">
      <c r="A8" s="1" t="str">
        <f t="shared" si="0"/>
        <v>MAD -130904-4S806006609140301</v>
      </c>
      <c r="B8" s="12">
        <v>7</v>
      </c>
      <c r="C8" s="12" t="s">
        <v>602</v>
      </c>
      <c r="D8" s="12" t="s">
        <v>612</v>
      </c>
      <c r="E8" s="12" t="s">
        <v>617</v>
      </c>
      <c r="F8" s="12" t="s">
        <v>618</v>
      </c>
      <c r="G8" s="12" t="s">
        <v>606</v>
      </c>
      <c r="H8" s="5" t="s">
        <v>221</v>
      </c>
      <c r="I8" s="6" t="s">
        <v>222</v>
      </c>
      <c r="J8" s="6"/>
      <c r="K8" s="15" t="s">
        <v>238</v>
      </c>
      <c r="L8" s="6" t="s">
        <v>381</v>
      </c>
      <c r="M8" s="6" t="s">
        <v>547</v>
      </c>
      <c r="N8" s="12">
        <v>6034</v>
      </c>
      <c r="O8" s="12">
        <v>15072</v>
      </c>
      <c r="P8" s="16">
        <v>239.9</v>
      </c>
      <c r="Q8" s="6" t="s">
        <v>382</v>
      </c>
      <c r="R8" s="6" t="s">
        <v>383</v>
      </c>
      <c r="S8" s="18" t="s">
        <v>384</v>
      </c>
      <c r="T8" s="18" t="s">
        <v>385</v>
      </c>
      <c r="U8" s="18" t="s">
        <v>269</v>
      </c>
      <c r="V8" s="6">
        <v>40</v>
      </c>
      <c r="W8" s="6"/>
    </row>
    <row r="9" spans="1:23" ht="16.2" hidden="1" x14ac:dyDescent="0.4">
      <c r="A9" s="1" t="str">
        <f t="shared" si="0"/>
        <v>MAP -160728-P9106006609140301</v>
      </c>
      <c r="B9" s="12">
        <v>7</v>
      </c>
      <c r="C9" s="12" t="s">
        <v>602</v>
      </c>
      <c r="D9" s="12" t="s">
        <v>612</v>
      </c>
      <c r="E9" s="12" t="s">
        <v>617</v>
      </c>
      <c r="F9" s="12" t="s">
        <v>618</v>
      </c>
      <c r="G9" s="12" t="s">
        <v>606</v>
      </c>
      <c r="H9" s="5" t="s">
        <v>221</v>
      </c>
      <c r="I9" s="6" t="s">
        <v>222</v>
      </c>
      <c r="J9" s="6"/>
      <c r="K9" s="15" t="s">
        <v>386</v>
      </c>
      <c r="L9" s="6" t="s">
        <v>387</v>
      </c>
      <c r="M9" s="6" t="s">
        <v>549</v>
      </c>
      <c r="N9" s="12">
        <v>9038</v>
      </c>
      <c r="O9" s="12">
        <v>22606</v>
      </c>
      <c r="P9" s="16">
        <v>249</v>
      </c>
      <c r="Q9" s="6" t="s">
        <v>393</v>
      </c>
      <c r="R9" s="6" t="s">
        <v>392</v>
      </c>
      <c r="S9" s="18" t="s">
        <v>388</v>
      </c>
      <c r="T9" s="18" t="s">
        <v>396</v>
      </c>
      <c r="U9" s="18" t="s">
        <v>269</v>
      </c>
      <c r="V9" s="6">
        <v>60</v>
      </c>
      <c r="W9" s="6"/>
    </row>
    <row r="10" spans="1:23" ht="16.2" hidden="1" x14ac:dyDescent="0.4">
      <c r="A10" s="1" t="str">
        <f t="shared" si="0"/>
        <v>MME -780817-SAA06008201040401</v>
      </c>
      <c r="B10" s="12">
        <v>10</v>
      </c>
      <c r="C10" s="12" t="s">
        <v>602</v>
      </c>
      <c r="D10" s="12" t="s">
        <v>619</v>
      </c>
      <c r="E10" s="12" t="s">
        <v>620</v>
      </c>
      <c r="F10" s="12" t="s">
        <v>621</v>
      </c>
      <c r="G10" s="12" t="s">
        <v>606</v>
      </c>
      <c r="H10" s="5" t="s">
        <v>45</v>
      </c>
      <c r="I10" s="6" t="s">
        <v>46</v>
      </c>
      <c r="J10" s="6"/>
      <c r="K10" s="15" t="s">
        <v>236</v>
      </c>
      <c r="L10" s="6" t="s">
        <v>400</v>
      </c>
      <c r="M10" s="6" t="s">
        <v>551</v>
      </c>
      <c r="N10" s="12">
        <v>7119</v>
      </c>
      <c r="O10" s="12">
        <v>17797</v>
      </c>
      <c r="P10" s="16">
        <v>120</v>
      </c>
      <c r="Q10" s="6" t="s">
        <v>409</v>
      </c>
      <c r="R10" s="39" t="s">
        <v>775</v>
      </c>
      <c r="S10" s="18" t="s">
        <v>402</v>
      </c>
      <c r="T10" s="18" t="s">
        <v>405</v>
      </c>
      <c r="U10" s="18" t="s">
        <v>269</v>
      </c>
      <c r="V10" s="6">
        <v>100</v>
      </c>
      <c r="W10" s="6"/>
    </row>
    <row r="11" spans="1:23" ht="16.2" hidden="1" x14ac:dyDescent="0.4">
      <c r="A11" s="1" t="str">
        <f t="shared" si="0"/>
        <v>BMD -080516-98406008806520002</v>
      </c>
      <c r="B11" s="12">
        <v>13</v>
      </c>
      <c r="C11" s="12" t="s">
        <v>602</v>
      </c>
      <c r="D11" s="12" t="s">
        <v>622</v>
      </c>
      <c r="E11" s="12" t="s">
        <v>623</v>
      </c>
      <c r="F11" s="12" t="s">
        <v>605</v>
      </c>
      <c r="G11" s="12" t="s">
        <v>614</v>
      </c>
      <c r="H11" s="5" t="s">
        <v>151</v>
      </c>
      <c r="I11" s="6" t="s">
        <v>152</v>
      </c>
      <c r="J11" s="6"/>
      <c r="K11" s="15" t="s">
        <v>239</v>
      </c>
      <c r="L11" s="6" t="s">
        <v>276</v>
      </c>
      <c r="M11" s="6" t="s">
        <v>505</v>
      </c>
      <c r="N11" s="12">
        <v>23680</v>
      </c>
      <c r="O11" s="12">
        <v>59199</v>
      </c>
      <c r="P11" s="16">
        <v>14.2</v>
      </c>
      <c r="Q11" s="15" t="s">
        <v>239</v>
      </c>
      <c r="R11" s="6" t="s">
        <v>276</v>
      </c>
      <c r="S11" s="18" t="s">
        <v>277</v>
      </c>
      <c r="T11" s="18" t="s">
        <v>278</v>
      </c>
      <c r="U11" s="18" t="s">
        <v>279</v>
      </c>
      <c r="V11" s="6">
        <v>100</v>
      </c>
      <c r="W11" s="6"/>
    </row>
    <row r="12" spans="1:23" ht="16.2" hidden="1" x14ac:dyDescent="0.4">
      <c r="A12" s="1" t="str">
        <f t="shared" si="0"/>
        <v>IDA -190508-SR606012525050003</v>
      </c>
      <c r="B12" s="12">
        <v>17</v>
      </c>
      <c r="C12" s="12" t="s">
        <v>602</v>
      </c>
      <c r="D12" s="12" t="s">
        <v>624</v>
      </c>
      <c r="E12" s="12" t="s">
        <v>625</v>
      </c>
      <c r="F12" s="12" t="s">
        <v>605</v>
      </c>
      <c r="G12" s="12" t="s">
        <v>618</v>
      </c>
      <c r="H12" s="5" t="s">
        <v>149</v>
      </c>
      <c r="I12" s="6" t="s">
        <v>150</v>
      </c>
      <c r="J12" s="6"/>
      <c r="K12" s="15" t="s">
        <v>240</v>
      </c>
      <c r="L12" s="6" t="s">
        <v>339</v>
      </c>
      <c r="M12" s="6" t="s">
        <v>535</v>
      </c>
      <c r="N12" s="12">
        <v>31058</v>
      </c>
      <c r="O12" s="12">
        <v>77645</v>
      </c>
      <c r="P12" s="16">
        <v>40.25</v>
      </c>
      <c r="Q12" s="6" t="s">
        <v>340</v>
      </c>
      <c r="R12" s="39" t="str">
        <f>+L12</f>
        <v>IDA -190508-SR6</v>
      </c>
      <c r="S12" s="18" t="s">
        <v>346</v>
      </c>
      <c r="T12" s="18" t="s">
        <v>347</v>
      </c>
      <c r="U12" s="18" t="s">
        <v>269</v>
      </c>
      <c r="V12" s="6">
        <v>100</v>
      </c>
      <c r="W12" s="6"/>
    </row>
    <row r="13" spans="1:23" ht="16.2" hidden="1" x14ac:dyDescent="0.4">
      <c r="A13" s="1" t="str">
        <f t="shared" si="0"/>
        <v>IDA -190508-SR606012532300003</v>
      </c>
      <c r="B13" s="12">
        <v>21</v>
      </c>
      <c r="C13" s="12" t="s">
        <v>602</v>
      </c>
      <c r="D13" s="12" t="s">
        <v>624</v>
      </c>
      <c r="E13" s="12" t="s">
        <v>626</v>
      </c>
      <c r="F13" s="12" t="s">
        <v>605</v>
      </c>
      <c r="G13" s="12" t="s">
        <v>618</v>
      </c>
      <c r="H13" s="5" t="s">
        <v>199</v>
      </c>
      <c r="I13" s="6" t="s">
        <v>200</v>
      </c>
      <c r="J13" s="6"/>
      <c r="K13" s="15" t="s">
        <v>240</v>
      </c>
      <c r="L13" s="6" t="s">
        <v>339</v>
      </c>
      <c r="M13" s="6" t="s">
        <v>535</v>
      </c>
      <c r="N13" s="12">
        <v>2912</v>
      </c>
      <c r="O13" s="12">
        <v>7281</v>
      </c>
      <c r="P13" s="16">
        <v>224.25</v>
      </c>
      <c r="Q13" s="6" t="s">
        <v>340</v>
      </c>
      <c r="R13" s="39" t="str">
        <f>+L13</f>
        <v>IDA -190508-SR6</v>
      </c>
      <c r="S13" s="18" t="s">
        <v>346</v>
      </c>
      <c r="T13" s="18" t="s">
        <v>347</v>
      </c>
      <c r="U13" s="18" t="s">
        <v>269</v>
      </c>
      <c r="V13" s="6">
        <v>20</v>
      </c>
      <c r="W13" s="6"/>
    </row>
    <row r="14" spans="1:23" ht="16.2" hidden="1" x14ac:dyDescent="0.4">
      <c r="A14" s="1" t="str">
        <f t="shared" si="0"/>
        <v>QUI -210824-AN506012532300003</v>
      </c>
      <c r="B14" s="12">
        <v>21</v>
      </c>
      <c r="C14" s="12" t="s">
        <v>602</v>
      </c>
      <c r="D14" s="12" t="s">
        <v>624</v>
      </c>
      <c r="E14" s="12" t="s">
        <v>626</v>
      </c>
      <c r="F14" s="12" t="s">
        <v>605</v>
      </c>
      <c r="G14" s="12" t="s">
        <v>618</v>
      </c>
      <c r="H14" s="5" t="s">
        <v>199</v>
      </c>
      <c r="I14" s="6" t="s">
        <v>200</v>
      </c>
      <c r="J14" s="6"/>
      <c r="K14" s="15" t="s">
        <v>241</v>
      </c>
      <c r="L14" s="6" t="s">
        <v>431</v>
      </c>
      <c r="M14" s="32" t="s">
        <v>763</v>
      </c>
      <c r="N14" s="12">
        <v>11653</v>
      </c>
      <c r="O14" s="12">
        <v>29130</v>
      </c>
      <c r="P14" s="16">
        <v>212.5</v>
      </c>
      <c r="Q14" s="15" t="s">
        <v>241</v>
      </c>
      <c r="R14" s="6" t="s">
        <v>431</v>
      </c>
      <c r="S14" s="18" t="s">
        <v>307</v>
      </c>
      <c r="T14" s="18" t="s">
        <v>432</v>
      </c>
      <c r="U14" s="18" t="s">
        <v>269</v>
      </c>
      <c r="V14" s="6">
        <v>80</v>
      </c>
      <c r="W14" s="6"/>
    </row>
    <row r="15" spans="1:23" ht="16.2" hidden="1" x14ac:dyDescent="0.4">
      <c r="A15" s="1" t="str">
        <f t="shared" si="0"/>
        <v>PRO -120815-NHA06016500540201</v>
      </c>
      <c r="B15" s="12">
        <v>25</v>
      </c>
      <c r="C15" s="12" t="s">
        <v>602</v>
      </c>
      <c r="D15" s="12" t="s">
        <v>627</v>
      </c>
      <c r="E15" s="12" t="s">
        <v>613</v>
      </c>
      <c r="F15" s="12" t="s">
        <v>614</v>
      </c>
      <c r="G15" s="12" t="s">
        <v>606</v>
      </c>
      <c r="H15" s="5" t="s">
        <v>57</v>
      </c>
      <c r="I15" s="6" t="s">
        <v>58</v>
      </c>
      <c r="J15" s="6"/>
      <c r="K15" s="15" t="s">
        <v>242</v>
      </c>
      <c r="L15" s="6" t="s">
        <v>422</v>
      </c>
      <c r="M15" s="6" t="s">
        <v>558</v>
      </c>
      <c r="N15" s="12">
        <v>96</v>
      </c>
      <c r="O15" s="12">
        <v>239</v>
      </c>
      <c r="P15" s="16">
        <v>1425</v>
      </c>
      <c r="Q15" s="15" t="s">
        <v>242</v>
      </c>
      <c r="R15" s="6" t="s">
        <v>422</v>
      </c>
      <c r="S15" s="18" t="s">
        <v>424</v>
      </c>
      <c r="T15" s="18" t="s">
        <v>429</v>
      </c>
      <c r="U15" s="18" t="s">
        <v>336</v>
      </c>
      <c r="V15" s="6">
        <v>100</v>
      </c>
      <c r="W15" s="6"/>
    </row>
    <row r="16" spans="1:23" ht="16.2" hidden="1" x14ac:dyDescent="0.4">
      <c r="A16" s="1" t="str">
        <f t="shared" si="0"/>
        <v>FGE -980427-N9506016507160101</v>
      </c>
      <c r="B16" s="12">
        <v>28</v>
      </c>
      <c r="C16" s="12" t="s">
        <v>602</v>
      </c>
      <c r="D16" s="12" t="s">
        <v>627</v>
      </c>
      <c r="E16" s="12" t="s">
        <v>628</v>
      </c>
      <c r="F16" s="12" t="s">
        <v>606</v>
      </c>
      <c r="G16" s="12" t="s">
        <v>606</v>
      </c>
      <c r="H16" s="5" t="s">
        <v>119</v>
      </c>
      <c r="I16" s="6" t="s">
        <v>120</v>
      </c>
      <c r="J16" s="6"/>
      <c r="K16" s="15" t="s">
        <v>243</v>
      </c>
      <c r="L16" s="6" t="s">
        <v>446</v>
      </c>
      <c r="M16" s="6" t="s">
        <v>521</v>
      </c>
      <c r="N16" s="12">
        <v>25</v>
      </c>
      <c r="O16" s="12">
        <v>62</v>
      </c>
      <c r="P16" s="16">
        <v>625</v>
      </c>
      <c r="Q16" s="6" t="s">
        <v>302</v>
      </c>
      <c r="R16" s="6" t="s">
        <v>303</v>
      </c>
      <c r="S16" s="18" t="s">
        <v>304</v>
      </c>
      <c r="T16" s="18" t="s">
        <v>305</v>
      </c>
      <c r="U16" s="18" t="s">
        <v>269</v>
      </c>
      <c r="V16" s="6">
        <v>100</v>
      </c>
      <c r="W16" s="6"/>
    </row>
    <row r="17" spans="1:23" ht="16.2" hidden="1" x14ac:dyDescent="0.4">
      <c r="A17" s="1" t="str">
        <f t="shared" si="0"/>
        <v>PRO -120815-NHA06016507400000</v>
      </c>
      <c r="B17" s="12">
        <v>29</v>
      </c>
      <c r="C17" s="12" t="s">
        <v>602</v>
      </c>
      <c r="D17" s="12" t="s">
        <v>627</v>
      </c>
      <c r="E17" s="12" t="s">
        <v>629</v>
      </c>
      <c r="F17" s="12" t="s">
        <v>605</v>
      </c>
      <c r="G17" s="12" t="s">
        <v>605</v>
      </c>
      <c r="H17" s="5" t="s">
        <v>145</v>
      </c>
      <c r="I17" s="6" t="s">
        <v>146</v>
      </c>
      <c r="J17" s="6"/>
      <c r="K17" s="15" t="s">
        <v>242</v>
      </c>
      <c r="L17" s="6" t="s">
        <v>422</v>
      </c>
      <c r="M17" s="6" t="s">
        <v>558</v>
      </c>
      <c r="N17" s="12">
        <v>246</v>
      </c>
      <c r="O17" s="12">
        <v>614</v>
      </c>
      <c r="P17" s="16">
        <v>2980</v>
      </c>
      <c r="Q17" s="15" t="s">
        <v>242</v>
      </c>
      <c r="R17" s="6" t="s">
        <v>422</v>
      </c>
      <c r="S17" s="18" t="s">
        <v>425</v>
      </c>
      <c r="T17" s="18" t="s">
        <v>430</v>
      </c>
      <c r="U17" s="18" t="s">
        <v>423</v>
      </c>
      <c r="V17" s="6">
        <v>100</v>
      </c>
      <c r="W17" s="6"/>
    </row>
    <row r="18" spans="1:23" ht="16.2" hidden="1" x14ac:dyDescent="0.4">
      <c r="A18" s="1" t="str">
        <f t="shared" si="0"/>
        <v>IMH -090303-48406016602280301</v>
      </c>
      <c r="B18" s="12">
        <v>32</v>
      </c>
      <c r="C18" s="12" t="s">
        <v>602</v>
      </c>
      <c r="D18" s="12" t="s">
        <v>630</v>
      </c>
      <c r="E18" s="12" t="s">
        <v>631</v>
      </c>
      <c r="F18" s="12" t="s">
        <v>618</v>
      </c>
      <c r="G18" s="12" t="s">
        <v>606</v>
      </c>
      <c r="H18" s="5" t="s">
        <v>217</v>
      </c>
      <c r="I18" s="6" t="s">
        <v>218</v>
      </c>
      <c r="J18" s="6"/>
      <c r="K18" s="15" t="s">
        <v>245</v>
      </c>
      <c r="L18" s="6" t="s">
        <v>334</v>
      </c>
      <c r="M18" s="6" t="s">
        <v>533</v>
      </c>
      <c r="N18" s="12">
        <v>2498</v>
      </c>
      <c r="O18" s="12">
        <v>6246</v>
      </c>
      <c r="P18" s="16">
        <v>8.69</v>
      </c>
      <c r="Q18" s="15" t="s">
        <v>245</v>
      </c>
      <c r="R18" s="6" t="s">
        <v>334</v>
      </c>
      <c r="S18" s="18" t="s">
        <v>481</v>
      </c>
      <c r="T18" s="18" t="s">
        <v>337</v>
      </c>
      <c r="U18" s="6" t="s">
        <v>336</v>
      </c>
      <c r="V18" s="6">
        <v>20</v>
      </c>
      <c r="W18" s="6"/>
    </row>
    <row r="19" spans="1:23" ht="16.2" hidden="1" x14ac:dyDescent="0.4">
      <c r="A19" s="1" t="str">
        <f t="shared" si="0"/>
        <v>IIS -140512-PR506016602280301</v>
      </c>
      <c r="B19" s="12">
        <v>32</v>
      </c>
      <c r="C19" s="12" t="s">
        <v>602</v>
      </c>
      <c r="D19" s="12" t="s">
        <v>630</v>
      </c>
      <c r="E19" s="12" t="s">
        <v>631</v>
      </c>
      <c r="F19" s="12" t="s">
        <v>618</v>
      </c>
      <c r="G19" s="12" t="s">
        <v>606</v>
      </c>
      <c r="H19" s="5" t="s">
        <v>217</v>
      </c>
      <c r="I19" s="6" t="s">
        <v>218</v>
      </c>
      <c r="J19" s="6"/>
      <c r="K19" s="15" t="s">
        <v>244</v>
      </c>
      <c r="L19" s="6" t="s">
        <v>365</v>
      </c>
      <c r="M19" s="6" t="s">
        <v>543</v>
      </c>
      <c r="N19" s="12">
        <v>9990</v>
      </c>
      <c r="O19" s="12">
        <v>24974</v>
      </c>
      <c r="P19" s="16">
        <v>8</v>
      </c>
      <c r="Q19" s="15" t="s">
        <v>244</v>
      </c>
      <c r="R19" s="6" t="s">
        <v>365</v>
      </c>
      <c r="S19" s="18" t="s">
        <v>366</v>
      </c>
      <c r="T19" s="18" t="s">
        <v>337</v>
      </c>
      <c r="U19" s="18" t="s">
        <v>336</v>
      </c>
      <c r="V19" s="6">
        <v>80</v>
      </c>
      <c r="W19" s="6"/>
    </row>
    <row r="20" spans="1:23" ht="16.2" hidden="1" x14ac:dyDescent="0.4">
      <c r="A20" s="1" t="str">
        <f t="shared" si="0"/>
        <v>IDA -190508-SR606016602360301</v>
      </c>
      <c r="B20" s="12">
        <v>33</v>
      </c>
      <c r="C20" s="12" t="s">
        <v>602</v>
      </c>
      <c r="D20" s="12" t="s">
        <v>630</v>
      </c>
      <c r="E20" s="12" t="s">
        <v>632</v>
      </c>
      <c r="F20" s="12" t="s">
        <v>618</v>
      </c>
      <c r="G20" s="12" t="s">
        <v>606</v>
      </c>
      <c r="H20" s="5" t="s">
        <v>39</v>
      </c>
      <c r="I20" s="6" t="s">
        <v>40</v>
      </c>
      <c r="J20" s="6"/>
      <c r="K20" s="15" t="s">
        <v>240</v>
      </c>
      <c r="L20" s="6" t="s">
        <v>339</v>
      </c>
      <c r="M20" s="6" t="s">
        <v>535</v>
      </c>
      <c r="N20" s="12">
        <v>9405</v>
      </c>
      <c r="O20" s="12">
        <v>23512</v>
      </c>
      <c r="P20" s="16">
        <v>11.37</v>
      </c>
      <c r="Q20" s="6" t="s">
        <v>341</v>
      </c>
      <c r="R20" s="39" t="s">
        <v>342</v>
      </c>
      <c r="S20" s="18" t="s">
        <v>482</v>
      </c>
      <c r="T20" s="18" t="s">
        <v>348</v>
      </c>
      <c r="U20" s="18" t="s">
        <v>269</v>
      </c>
      <c r="V20" s="6">
        <v>100</v>
      </c>
      <c r="W20" s="6"/>
    </row>
    <row r="21" spans="1:23" ht="16.2" hidden="1" x14ac:dyDescent="0.4">
      <c r="A21" s="1" t="str">
        <f t="shared" si="0"/>
        <v>IMH -090303-48406016602510301</v>
      </c>
      <c r="B21" s="12">
        <v>34</v>
      </c>
      <c r="C21" s="12" t="s">
        <v>602</v>
      </c>
      <c r="D21" s="12" t="s">
        <v>630</v>
      </c>
      <c r="E21" s="12" t="s">
        <v>633</v>
      </c>
      <c r="F21" s="12" t="s">
        <v>618</v>
      </c>
      <c r="G21" s="12" t="s">
        <v>606</v>
      </c>
      <c r="H21" s="5" t="s">
        <v>135</v>
      </c>
      <c r="I21" s="6" t="s">
        <v>136</v>
      </c>
      <c r="J21" s="6"/>
      <c r="K21" s="15" t="s">
        <v>245</v>
      </c>
      <c r="L21" s="6" t="s">
        <v>334</v>
      </c>
      <c r="M21" s="6" t="s">
        <v>533</v>
      </c>
      <c r="N21" s="12">
        <v>4296</v>
      </c>
      <c r="O21" s="12">
        <v>10740</v>
      </c>
      <c r="P21" s="16">
        <v>7.34</v>
      </c>
      <c r="Q21" s="15" t="s">
        <v>245</v>
      </c>
      <c r="R21" s="6" t="s">
        <v>334</v>
      </c>
      <c r="S21" s="18" t="s">
        <v>481</v>
      </c>
      <c r="T21" s="18" t="s">
        <v>337</v>
      </c>
      <c r="U21" s="6" t="s">
        <v>336</v>
      </c>
      <c r="V21" s="6">
        <v>100</v>
      </c>
      <c r="W21" s="6"/>
    </row>
    <row r="22" spans="1:23" ht="16.2" hidden="1" x14ac:dyDescent="0.4">
      <c r="A22" s="1" t="str">
        <f t="shared" si="0"/>
        <v>AGY -090902-UX806016602930301</v>
      </c>
      <c r="B22" s="12">
        <v>35</v>
      </c>
      <c r="C22" s="12" t="s">
        <v>602</v>
      </c>
      <c r="D22" s="12" t="s">
        <v>630</v>
      </c>
      <c r="E22" s="12" t="s">
        <v>634</v>
      </c>
      <c r="F22" s="12" t="s">
        <v>618</v>
      </c>
      <c r="G22" s="12" t="s">
        <v>606</v>
      </c>
      <c r="H22" s="5" t="s">
        <v>227</v>
      </c>
      <c r="I22" s="6" t="s">
        <v>228</v>
      </c>
      <c r="J22" s="6"/>
      <c r="K22" s="15" t="s">
        <v>266</v>
      </c>
      <c r="L22" s="6" t="s">
        <v>267</v>
      </c>
      <c r="M22" s="6" t="s">
        <v>499</v>
      </c>
      <c r="N22" s="12">
        <v>25</v>
      </c>
      <c r="O22" s="12">
        <v>63</v>
      </c>
      <c r="P22" s="16">
        <v>8.1999999999999993</v>
      </c>
      <c r="Q22" s="15" t="s">
        <v>266</v>
      </c>
      <c r="R22" s="6" t="s">
        <v>267</v>
      </c>
      <c r="S22" s="18" t="s">
        <v>454</v>
      </c>
      <c r="T22" s="18" t="s">
        <v>268</v>
      </c>
      <c r="U22" s="18" t="s">
        <v>269</v>
      </c>
      <c r="V22" s="6">
        <v>80</v>
      </c>
      <c r="W22" s="6"/>
    </row>
    <row r="23" spans="1:23" ht="16.2" hidden="1" x14ac:dyDescent="0.4">
      <c r="A23" s="1" t="str">
        <f t="shared" si="0"/>
        <v>IMH -090303-48406016602930301</v>
      </c>
      <c r="B23" s="12">
        <v>35</v>
      </c>
      <c r="C23" s="12" t="s">
        <v>602</v>
      </c>
      <c r="D23" s="12" t="s">
        <v>630</v>
      </c>
      <c r="E23" s="12" t="s">
        <v>634</v>
      </c>
      <c r="F23" s="12" t="s">
        <v>618</v>
      </c>
      <c r="G23" s="12" t="s">
        <v>606</v>
      </c>
      <c r="H23" s="5" t="s">
        <v>227</v>
      </c>
      <c r="I23" s="6" t="s">
        <v>228</v>
      </c>
      <c r="J23" s="6"/>
      <c r="K23" s="15" t="s">
        <v>245</v>
      </c>
      <c r="L23" s="6" t="s">
        <v>334</v>
      </c>
      <c r="M23" s="6" t="s">
        <v>533</v>
      </c>
      <c r="N23" s="12">
        <v>101</v>
      </c>
      <c r="O23" s="12">
        <v>250</v>
      </c>
      <c r="P23" s="16">
        <v>7.47</v>
      </c>
      <c r="Q23" s="15" t="s">
        <v>245</v>
      </c>
      <c r="R23" s="6" t="s">
        <v>334</v>
      </c>
      <c r="S23" s="18" t="s">
        <v>481</v>
      </c>
      <c r="T23" s="18" t="s">
        <v>337</v>
      </c>
      <c r="U23" s="6" t="s">
        <v>336</v>
      </c>
      <c r="V23" s="6">
        <v>20</v>
      </c>
      <c r="W23" s="6"/>
    </row>
    <row r="24" spans="1:23" ht="16.2" hidden="1" x14ac:dyDescent="0.4">
      <c r="A24" s="1" t="str">
        <f t="shared" si="0"/>
        <v>TMI -000803-H4406016605740002</v>
      </c>
      <c r="B24" s="12">
        <v>37</v>
      </c>
      <c r="C24" s="12" t="s">
        <v>602</v>
      </c>
      <c r="D24" s="12" t="s">
        <v>630</v>
      </c>
      <c r="E24" s="12" t="s">
        <v>635</v>
      </c>
      <c r="F24" s="12" t="s">
        <v>605</v>
      </c>
      <c r="G24" s="12" t="s">
        <v>614</v>
      </c>
      <c r="H24" s="5" t="s">
        <v>189</v>
      </c>
      <c r="I24" s="6" t="s">
        <v>190</v>
      </c>
      <c r="J24" s="6"/>
      <c r="K24" s="15" t="s">
        <v>262</v>
      </c>
      <c r="L24" s="6" t="s">
        <v>438</v>
      </c>
      <c r="M24" s="6" t="s">
        <v>562</v>
      </c>
      <c r="N24" s="12">
        <v>5</v>
      </c>
      <c r="O24" s="12">
        <v>11</v>
      </c>
      <c r="P24" s="16">
        <v>201.6</v>
      </c>
      <c r="Q24" s="15" t="s">
        <v>262</v>
      </c>
      <c r="R24" s="6" t="s">
        <v>438</v>
      </c>
      <c r="S24" s="18" t="s">
        <v>439</v>
      </c>
      <c r="T24" s="18" t="s">
        <v>441</v>
      </c>
      <c r="U24" s="18" t="s">
        <v>440</v>
      </c>
      <c r="V24" s="6">
        <v>100</v>
      </c>
      <c r="W24" s="6"/>
    </row>
    <row r="25" spans="1:23" ht="16.2" hidden="1" x14ac:dyDescent="0.4">
      <c r="A25" s="1" t="str">
        <f t="shared" si="0"/>
        <v>BSM -961107-QV706016615640101</v>
      </c>
      <c r="B25" s="12">
        <v>38</v>
      </c>
      <c r="C25" s="12" t="s">
        <v>602</v>
      </c>
      <c r="D25" s="12" t="s">
        <v>630</v>
      </c>
      <c r="E25" s="12" t="s">
        <v>636</v>
      </c>
      <c r="F25" s="12" t="s">
        <v>606</v>
      </c>
      <c r="G25" s="12" t="s">
        <v>606</v>
      </c>
      <c r="H25" s="5" t="s">
        <v>83</v>
      </c>
      <c r="I25" s="6" t="s">
        <v>84</v>
      </c>
      <c r="J25" s="6"/>
      <c r="K25" s="15" t="s">
        <v>246</v>
      </c>
      <c r="L25" s="15" t="s">
        <v>450</v>
      </c>
      <c r="M25" s="6" t="s">
        <v>507</v>
      </c>
      <c r="N25" s="12">
        <v>184</v>
      </c>
      <c r="O25" s="12">
        <v>459</v>
      </c>
      <c r="P25" s="16">
        <v>525.77</v>
      </c>
      <c r="Q25" s="15" t="s">
        <v>246</v>
      </c>
      <c r="R25" s="15" t="s">
        <v>450</v>
      </c>
      <c r="S25" s="18" t="s">
        <v>457</v>
      </c>
      <c r="T25" s="18" t="s">
        <v>280</v>
      </c>
      <c r="U25" s="18" t="s">
        <v>270</v>
      </c>
      <c r="V25" s="6">
        <v>100</v>
      </c>
      <c r="W25" s="6"/>
    </row>
    <row r="26" spans="1:23" ht="16.2" hidden="1" x14ac:dyDescent="0.4">
      <c r="A26" s="1" t="str">
        <f t="shared" si="0"/>
        <v>BSM -961107-QV706016615720101</v>
      </c>
      <c r="B26" s="12">
        <v>39</v>
      </c>
      <c r="C26" s="12" t="s">
        <v>602</v>
      </c>
      <c r="D26" s="12" t="s">
        <v>630</v>
      </c>
      <c r="E26" s="12" t="s">
        <v>637</v>
      </c>
      <c r="F26" s="12" t="s">
        <v>606</v>
      </c>
      <c r="G26" s="12" t="s">
        <v>606</v>
      </c>
      <c r="H26" s="5" t="s">
        <v>103</v>
      </c>
      <c r="I26" s="6" t="s">
        <v>104</v>
      </c>
      <c r="J26" s="6"/>
      <c r="K26" s="15" t="s">
        <v>246</v>
      </c>
      <c r="L26" s="15" t="s">
        <v>450</v>
      </c>
      <c r="M26" s="6" t="s">
        <v>507</v>
      </c>
      <c r="N26" s="12">
        <v>164</v>
      </c>
      <c r="O26" s="12">
        <v>409</v>
      </c>
      <c r="P26" s="16">
        <v>442.43</v>
      </c>
      <c r="Q26" s="15" t="s">
        <v>246</v>
      </c>
      <c r="R26" s="15" t="s">
        <v>450</v>
      </c>
      <c r="S26" s="18" t="s">
        <v>457</v>
      </c>
      <c r="T26" s="18" t="s">
        <v>280</v>
      </c>
      <c r="U26" s="18" t="s">
        <v>270</v>
      </c>
      <c r="V26" s="6">
        <v>100</v>
      </c>
      <c r="W26" s="6"/>
    </row>
    <row r="27" spans="1:23" ht="16.2" hidden="1" x14ac:dyDescent="0.4">
      <c r="A27" s="1" t="str">
        <f t="shared" si="0"/>
        <v>IIS -140512-PR506016616710101</v>
      </c>
      <c r="B27" s="12">
        <v>40</v>
      </c>
      <c r="C27" s="12" t="s">
        <v>602</v>
      </c>
      <c r="D27" s="12" t="s">
        <v>630</v>
      </c>
      <c r="E27" s="12" t="s">
        <v>638</v>
      </c>
      <c r="F27" s="12" t="s">
        <v>606</v>
      </c>
      <c r="G27" s="12" t="s">
        <v>606</v>
      </c>
      <c r="H27" s="5" t="s">
        <v>185</v>
      </c>
      <c r="I27" s="6" t="s">
        <v>186</v>
      </c>
      <c r="J27" s="6"/>
      <c r="K27" s="15" t="s">
        <v>244</v>
      </c>
      <c r="L27" s="6" t="s">
        <v>365</v>
      </c>
      <c r="M27" s="6" t="s">
        <v>543</v>
      </c>
      <c r="N27" s="12">
        <v>14</v>
      </c>
      <c r="O27" s="12">
        <v>34</v>
      </c>
      <c r="P27" s="16">
        <v>110</v>
      </c>
      <c r="Q27" s="6" t="s">
        <v>302</v>
      </c>
      <c r="R27" s="6" t="s">
        <v>303</v>
      </c>
      <c r="S27" s="18" t="s">
        <v>304</v>
      </c>
      <c r="T27" s="18" t="s">
        <v>373</v>
      </c>
      <c r="U27" s="18" t="s">
        <v>269</v>
      </c>
      <c r="V27" s="6">
        <v>100</v>
      </c>
      <c r="W27" s="6"/>
    </row>
    <row r="28" spans="1:23" ht="16.2" hidden="1" x14ac:dyDescent="0.4">
      <c r="A28" s="1" t="str">
        <f t="shared" si="0"/>
        <v>IDA -190508-SR606016616890101</v>
      </c>
      <c r="B28" s="12">
        <v>41</v>
      </c>
      <c r="C28" s="12" t="s">
        <v>602</v>
      </c>
      <c r="D28" s="12" t="s">
        <v>630</v>
      </c>
      <c r="E28" s="12" t="s">
        <v>639</v>
      </c>
      <c r="F28" s="12" t="s">
        <v>606</v>
      </c>
      <c r="G28" s="12" t="s">
        <v>606</v>
      </c>
      <c r="H28" s="5" t="s">
        <v>79</v>
      </c>
      <c r="I28" s="6" t="s">
        <v>80</v>
      </c>
      <c r="J28" s="6"/>
      <c r="K28" s="15" t="s">
        <v>240</v>
      </c>
      <c r="L28" s="6" t="s">
        <v>339</v>
      </c>
      <c r="M28" s="6" t="s">
        <v>535</v>
      </c>
      <c r="N28" s="12">
        <v>18</v>
      </c>
      <c r="O28" s="12">
        <v>44</v>
      </c>
      <c r="P28" s="16">
        <v>123</v>
      </c>
      <c r="Q28" s="15" t="s">
        <v>240</v>
      </c>
      <c r="R28" s="39" t="s">
        <v>339</v>
      </c>
      <c r="S28" s="18" t="s">
        <v>483</v>
      </c>
      <c r="T28" s="18" t="s">
        <v>349</v>
      </c>
      <c r="U28" s="18" t="s">
        <v>270</v>
      </c>
      <c r="V28" s="6">
        <v>100</v>
      </c>
      <c r="W28" s="6"/>
    </row>
    <row r="29" spans="1:23" ht="16.2" hidden="1" x14ac:dyDescent="0.4">
      <c r="A29" s="1" t="str">
        <f t="shared" si="0"/>
        <v>AGY -090902-UX806016704660501</v>
      </c>
      <c r="B29" s="12">
        <v>45</v>
      </c>
      <c r="C29" s="12" t="s">
        <v>602</v>
      </c>
      <c r="D29" s="12" t="s">
        <v>640</v>
      </c>
      <c r="E29" s="12" t="s">
        <v>641</v>
      </c>
      <c r="F29" s="12" t="s">
        <v>642</v>
      </c>
      <c r="G29" s="12" t="s">
        <v>606</v>
      </c>
      <c r="H29" s="5" t="s">
        <v>167</v>
      </c>
      <c r="I29" s="6" t="s">
        <v>168</v>
      </c>
      <c r="J29" s="6"/>
      <c r="K29" s="15" t="s">
        <v>266</v>
      </c>
      <c r="L29" s="6" t="s">
        <v>267</v>
      </c>
      <c r="M29" s="6" t="s">
        <v>499</v>
      </c>
      <c r="N29" s="12">
        <v>3096</v>
      </c>
      <c r="O29" s="12">
        <v>7740</v>
      </c>
      <c r="P29" s="16">
        <v>9.9499999999999993</v>
      </c>
      <c r="Q29" s="15" t="s">
        <v>266</v>
      </c>
      <c r="R29" s="6" t="s">
        <v>267</v>
      </c>
      <c r="S29" s="18" t="s">
        <v>767</v>
      </c>
      <c r="T29" s="18" t="s">
        <v>268</v>
      </c>
      <c r="U29" s="18" t="s">
        <v>269</v>
      </c>
      <c r="V29" s="6">
        <v>100</v>
      </c>
      <c r="W29" s="6"/>
    </row>
    <row r="30" spans="1:23" ht="16.2" hidden="1" x14ac:dyDescent="0.4">
      <c r="A30" s="1" t="str">
        <f t="shared" si="0"/>
        <v>IIS -140512-PR506016706800401</v>
      </c>
      <c r="B30" s="12">
        <v>46</v>
      </c>
      <c r="C30" s="12" t="s">
        <v>602</v>
      </c>
      <c r="D30" s="12" t="s">
        <v>640</v>
      </c>
      <c r="E30" s="12" t="s">
        <v>643</v>
      </c>
      <c r="F30" s="12" t="s">
        <v>621</v>
      </c>
      <c r="G30" s="12" t="s">
        <v>606</v>
      </c>
      <c r="H30" s="5" t="s">
        <v>159</v>
      </c>
      <c r="I30" s="6" t="s">
        <v>160</v>
      </c>
      <c r="J30" s="6"/>
      <c r="K30" s="15" t="s">
        <v>244</v>
      </c>
      <c r="L30" s="6" t="s">
        <v>365</v>
      </c>
      <c r="M30" s="6" t="s">
        <v>543</v>
      </c>
      <c r="N30" s="12">
        <v>7834</v>
      </c>
      <c r="O30" s="12">
        <v>19585</v>
      </c>
      <c r="P30" s="16">
        <v>7.5</v>
      </c>
      <c r="Q30" s="15" t="s">
        <v>244</v>
      </c>
      <c r="R30" s="6" t="s">
        <v>365</v>
      </c>
      <c r="S30" s="18" t="s">
        <v>367</v>
      </c>
      <c r="T30" s="18" t="s">
        <v>337</v>
      </c>
      <c r="U30" s="18" t="s">
        <v>336</v>
      </c>
      <c r="V30" s="6">
        <v>100</v>
      </c>
      <c r="W30" s="6"/>
    </row>
    <row r="31" spans="1:23" ht="16.2" hidden="1" x14ac:dyDescent="0.4">
      <c r="A31" s="1" t="str">
        <f t="shared" si="0"/>
        <v>EMV -640304-77906016707890002</v>
      </c>
      <c r="B31" s="12">
        <v>47</v>
      </c>
      <c r="C31" s="12" t="s">
        <v>602</v>
      </c>
      <c r="D31" s="12" t="s">
        <v>640</v>
      </c>
      <c r="E31" s="12" t="s">
        <v>644</v>
      </c>
      <c r="F31" s="12" t="s">
        <v>605</v>
      </c>
      <c r="G31" s="12" t="s">
        <v>614</v>
      </c>
      <c r="H31" s="5" t="s">
        <v>41</v>
      </c>
      <c r="I31" s="6" t="s">
        <v>42</v>
      </c>
      <c r="J31" s="6"/>
      <c r="K31" s="15" t="s">
        <v>247</v>
      </c>
      <c r="L31" s="6" t="s">
        <v>295</v>
      </c>
      <c r="M31" s="6" t="s">
        <v>517</v>
      </c>
      <c r="N31" s="12">
        <v>1508</v>
      </c>
      <c r="O31" s="12">
        <v>3768</v>
      </c>
      <c r="P31" s="16">
        <v>41</v>
      </c>
      <c r="Q31" s="15" t="s">
        <v>247</v>
      </c>
      <c r="R31" s="6" t="s">
        <v>295</v>
      </c>
      <c r="S31" s="18" t="s">
        <v>466</v>
      </c>
      <c r="T31" s="18" t="s">
        <v>296</v>
      </c>
      <c r="U31" s="18" t="s">
        <v>269</v>
      </c>
      <c r="V31" s="6">
        <v>100</v>
      </c>
      <c r="W31" s="6"/>
    </row>
    <row r="32" spans="1:23" ht="16.2" hidden="1" x14ac:dyDescent="0.4">
      <c r="A32" s="1" t="str">
        <f t="shared" si="0"/>
        <v>AGY -090902-UX806016733121201</v>
      </c>
      <c r="B32" s="12">
        <v>54</v>
      </c>
      <c r="C32" s="12" t="s">
        <v>602</v>
      </c>
      <c r="D32" s="12" t="s">
        <v>640</v>
      </c>
      <c r="E32" s="12" t="s">
        <v>645</v>
      </c>
      <c r="F32" s="12" t="s">
        <v>616</v>
      </c>
      <c r="G32" s="12" t="s">
        <v>606</v>
      </c>
      <c r="H32" s="5" t="s">
        <v>139</v>
      </c>
      <c r="I32" s="6" t="s">
        <v>140</v>
      </c>
      <c r="J32" s="6"/>
      <c r="K32" s="15" t="s">
        <v>266</v>
      </c>
      <c r="L32" s="6" t="s">
        <v>267</v>
      </c>
      <c r="M32" s="6" t="s">
        <v>499</v>
      </c>
      <c r="N32" s="12">
        <v>5750</v>
      </c>
      <c r="O32" s="12">
        <v>14374</v>
      </c>
      <c r="P32" s="16">
        <v>10.7</v>
      </c>
      <c r="Q32" s="15" t="s">
        <v>266</v>
      </c>
      <c r="R32" s="6" t="s">
        <v>267</v>
      </c>
      <c r="S32" s="18" t="s">
        <v>767</v>
      </c>
      <c r="T32" s="18" t="s">
        <v>268</v>
      </c>
      <c r="U32" s="18" t="s">
        <v>269</v>
      </c>
      <c r="V32" s="6">
        <v>100</v>
      </c>
      <c r="W32" s="6"/>
    </row>
    <row r="33" spans="1:23" ht="16.2" hidden="1" x14ac:dyDescent="0.4">
      <c r="A33" s="1" t="str">
        <f t="shared" si="0"/>
        <v>AIM -930716-2M906016779741101</v>
      </c>
      <c r="B33" s="12">
        <v>57</v>
      </c>
      <c r="C33" s="12" t="s">
        <v>602</v>
      </c>
      <c r="D33" s="12" t="s">
        <v>640</v>
      </c>
      <c r="E33" s="12" t="s">
        <v>646</v>
      </c>
      <c r="F33" s="12" t="s">
        <v>647</v>
      </c>
      <c r="G33" s="12" t="s">
        <v>606</v>
      </c>
      <c r="H33" s="5" t="s">
        <v>59</v>
      </c>
      <c r="I33" s="6" t="s">
        <v>60</v>
      </c>
      <c r="J33" s="6"/>
      <c r="K33" s="15" t="s">
        <v>248</v>
      </c>
      <c r="L33" s="6" t="s">
        <v>444</v>
      </c>
      <c r="M33" s="6" t="s">
        <v>501</v>
      </c>
      <c r="N33" s="12">
        <v>574</v>
      </c>
      <c r="O33" s="12">
        <v>1435</v>
      </c>
      <c r="P33" s="16">
        <v>894</v>
      </c>
      <c r="Q33" s="15" t="s">
        <v>248</v>
      </c>
      <c r="R33" s="6" t="s">
        <v>444</v>
      </c>
      <c r="S33" s="18" t="s">
        <v>455</v>
      </c>
      <c r="T33" s="18" t="s">
        <v>271</v>
      </c>
      <c r="U33" s="18" t="s">
        <v>270</v>
      </c>
      <c r="V33" s="6">
        <v>100</v>
      </c>
      <c r="W33" s="6"/>
    </row>
    <row r="34" spans="1:23" ht="16.2" hidden="1" x14ac:dyDescent="0.4">
      <c r="A34" s="1" t="str">
        <f t="shared" si="0"/>
        <v>AIM -930716-2M906016779741101</v>
      </c>
      <c r="B34" s="12">
        <v>57</v>
      </c>
      <c r="C34" s="12" t="s">
        <v>602</v>
      </c>
      <c r="D34" s="12" t="s">
        <v>640</v>
      </c>
      <c r="E34" s="12" t="s">
        <v>646</v>
      </c>
      <c r="F34" s="12" t="s">
        <v>647</v>
      </c>
      <c r="G34" s="12" t="s">
        <v>606</v>
      </c>
      <c r="H34" s="5" t="s">
        <v>59</v>
      </c>
      <c r="I34" s="6" t="s">
        <v>60</v>
      </c>
      <c r="J34" s="6"/>
      <c r="K34" s="15" t="s">
        <v>248</v>
      </c>
      <c r="L34" s="6" t="s">
        <v>444</v>
      </c>
      <c r="M34" s="6" t="s">
        <v>501</v>
      </c>
      <c r="N34" s="12">
        <v>574</v>
      </c>
      <c r="O34" s="12">
        <v>1435</v>
      </c>
      <c r="P34" s="16">
        <v>894</v>
      </c>
      <c r="Q34" s="6" t="s">
        <v>272</v>
      </c>
      <c r="R34" s="6" t="s">
        <v>445</v>
      </c>
      <c r="S34" s="18" t="s">
        <v>455</v>
      </c>
      <c r="T34" s="18" t="s">
        <v>271</v>
      </c>
      <c r="U34" s="18" t="s">
        <v>269</v>
      </c>
      <c r="V34" s="6">
        <v>100</v>
      </c>
      <c r="W34" s="6"/>
    </row>
    <row r="35" spans="1:23" ht="16.2" hidden="1" x14ac:dyDescent="0.4">
      <c r="A35" s="1" t="str">
        <f t="shared" si="0"/>
        <v>IIS -140512-PR506016780891201</v>
      </c>
      <c r="B35" s="12">
        <v>58</v>
      </c>
      <c r="C35" s="12" t="s">
        <v>602</v>
      </c>
      <c r="D35" s="12" t="s">
        <v>640</v>
      </c>
      <c r="E35" s="12" t="s">
        <v>648</v>
      </c>
      <c r="F35" s="12" t="s">
        <v>616</v>
      </c>
      <c r="G35" s="12" t="s">
        <v>606</v>
      </c>
      <c r="H35" s="5" t="s">
        <v>99</v>
      </c>
      <c r="I35" s="6" t="s">
        <v>100</v>
      </c>
      <c r="J35" s="6"/>
      <c r="K35" s="15" t="s">
        <v>244</v>
      </c>
      <c r="L35" s="6" t="s">
        <v>365</v>
      </c>
      <c r="M35" s="6" t="s">
        <v>543</v>
      </c>
      <c r="N35" s="12">
        <v>651860</v>
      </c>
      <c r="O35" s="12">
        <v>1629648</v>
      </c>
      <c r="P35" s="16">
        <v>3.5</v>
      </c>
      <c r="Q35" s="6" t="s">
        <v>343</v>
      </c>
      <c r="R35" s="6" t="s">
        <v>344</v>
      </c>
      <c r="S35" s="18" t="s">
        <v>368</v>
      </c>
      <c r="T35" s="18" t="s">
        <v>350</v>
      </c>
      <c r="U35" s="18" t="s">
        <v>269</v>
      </c>
      <c r="V35" s="6">
        <v>100</v>
      </c>
      <c r="W35" s="6"/>
    </row>
    <row r="36" spans="1:23" ht="16.2" hidden="1" x14ac:dyDescent="0.4">
      <c r="A36" s="1" t="str">
        <f t="shared" si="0"/>
        <v>IIS -140512-PR506016824461101</v>
      </c>
      <c r="B36" s="12">
        <v>60</v>
      </c>
      <c r="C36" s="12" t="s">
        <v>602</v>
      </c>
      <c r="D36" s="12" t="s">
        <v>649</v>
      </c>
      <c r="E36" s="12" t="s">
        <v>650</v>
      </c>
      <c r="F36" s="12" t="s">
        <v>647</v>
      </c>
      <c r="G36" s="12" t="s">
        <v>606</v>
      </c>
      <c r="H36" s="5" t="s">
        <v>123</v>
      </c>
      <c r="I36" s="6" t="s">
        <v>124</v>
      </c>
      <c r="J36" s="6"/>
      <c r="K36" s="15" t="s">
        <v>244</v>
      </c>
      <c r="L36" s="6" t="s">
        <v>365</v>
      </c>
      <c r="M36" s="6" t="s">
        <v>543</v>
      </c>
      <c r="N36" s="12">
        <v>7402</v>
      </c>
      <c r="O36" s="12">
        <v>18503</v>
      </c>
      <c r="P36" s="16">
        <v>15.5</v>
      </c>
      <c r="Q36" s="15" t="s">
        <v>244</v>
      </c>
      <c r="R36" s="6" t="s">
        <v>365</v>
      </c>
      <c r="S36" s="18" t="s">
        <v>366</v>
      </c>
      <c r="T36" s="18" t="s">
        <v>337</v>
      </c>
      <c r="U36" s="18" t="s">
        <v>336</v>
      </c>
      <c r="V36" s="6">
        <v>100</v>
      </c>
      <c r="W36" s="6"/>
    </row>
    <row r="37" spans="1:23" ht="16.2" hidden="1" x14ac:dyDescent="0.4">
      <c r="A37" s="1" t="str">
        <f t="shared" si="0"/>
        <v>EMV -640304-77906016824530004</v>
      </c>
      <c r="B37" s="12">
        <v>61</v>
      </c>
      <c r="C37" s="12" t="s">
        <v>602</v>
      </c>
      <c r="D37" s="12" t="s">
        <v>649</v>
      </c>
      <c r="E37" s="12" t="s">
        <v>651</v>
      </c>
      <c r="F37" s="12" t="s">
        <v>605</v>
      </c>
      <c r="G37" s="12" t="s">
        <v>621</v>
      </c>
      <c r="H37" s="5" t="s">
        <v>49</v>
      </c>
      <c r="I37" s="6" t="s">
        <v>50</v>
      </c>
      <c r="J37" s="6"/>
      <c r="K37" s="15" t="s">
        <v>247</v>
      </c>
      <c r="L37" s="6" t="s">
        <v>295</v>
      </c>
      <c r="M37" s="6" t="s">
        <v>517</v>
      </c>
      <c r="N37" s="12">
        <v>4436</v>
      </c>
      <c r="O37" s="12">
        <v>11089</v>
      </c>
      <c r="P37" s="16">
        <v>41.9</v>
      </c>
      <c r="Q37" s="15" t="s">
        <v>247</v>
      </c>
      <c r="R37" s="6" t="s">
        <v>295</v>
      </c>
      <c r="S37" s="18" t="s">
        <v>467</v>
      </c>
      <c r="T37" s="18" t="s">
        <v>297</v>
      </c>
      <c r="U37" s="18" t="s">
        <v>269</v>
      </c>
      <c r="V37" s="6">
        <v>100</v>
      </c>
      <c r="W37" s="6"/>
    </row>
    <row r="38" spans="1:23" ht="16.2" hidden="1" x14ac:dyDescent="0.4">
      <c r="A38" s="1" t="str">
        <f t="shared" si="0"/>
        <v>IMH -090303-48406016825601101</v>
      </c>
      <c r="B38" s="12">
        <v>62</v>
      </c>
      <c r="C38" s="12" t="s">
        <v>602</v>
      </c>
      <c r="D38" s="12" t="s">
        <v>649</v>
      </c>
      <c r="E38" s="12" t="s">
        <v>652</v>
      </c>
      <c r="F38" s="12" t="s">
        <v>647</v>
      </c>
      <c r="G38" s="12" t="s">
        <v>606</v>
      </c>
      <c r="H38" s="5" t="s">
        <v>157</v>
      </c>
      <c r="I38" s="6" t="s">
        <v>158</v>
      </c>
      <c r="J38" s="6"/>
      <c r="K38" s="15" t="s">
        <v>245</v>
      </c>
      <c r="L38" s="6" t="s">
        <v>334</v>
      </c>
      <c r="M38" s="6" t="s">
        <v>533</v>
      </c>
      <c r="N38" s="12">
        <v>3197</v>
      </c>
      <c r="O38" s="12">
        <v>7992</v>
      </c>
      <c r="P38" s="16">
        <v>19.149999999999999</v>
      </c>
      <c r="Q38" s="15" t="s">
        <v>245</v>
      </c>
      <c r="R38" s="6" t="s">
        <v>334</v>
      </c>
      <c r="S38" s="18" t="s">
        <v>481</v>
      </c>
      <c r="T38" s="18" t="s">
        <v>337</v>
      </c>
      <c r="U38" s="6" t="s">
        <v>336</v>
      </c>
      <c r="V38" s="6">
        <v>80</v>
      </c>
      <c r="W38" s="6"/>
    </row>
    <row r="39" spans="1:23" ht="16.2" hidden="1" x14ac:dyDescent="0.4">
      <c r="A39" s="1" t="str">
        <f t="shared" si="0"/>
        <v>IDA -190508-SR606016842771101</v>
      </c>
      <c r="B39" s="12">
        <v>63</v>
      </c>
      <c r="C39" s="12" t="s">
        <v>602</v>
      </c>
      <c r="D39" s="12" t="s">
        <v>649</v>
      </c>
      <c r="E39" s="12" t="s">
        <v>653</v>
      </c>
      <c r="F39" s="12" t="s">
        <v>647</v>
      </c>
      <c r="G39" s="12" t="s">
        <v>606</v>
      </c>
      <c r="H39" s="5" t="s">
        <v>225</v>
      </c>
      <c r="I39" s="6" t="s">
        <v>226</v>
      </c>
      <c r="J39" s="6"/>
      <c r="K39" s="15" t="s">
        <v>240</v>
      </c>
      <c r="L39" s="6" t="s">
        <v>339</v>
      </c>
      <c r="M39" s="6" t="s">
        <v>535</v>
      </c>
      <c r="N39" s="12">
        <v>4308</v>
      </c>
      <c r="O39" s="12">
        <v>10785</v>
      </c>
      <c r="P39" s="16">
        <v>7.25</v>
      </c>
      <c r="Q39" s="6" t="s">
        <v>343</v>
      </c>
      <c r="R39" s="39" t="s">
        <v>344</v>
      </c>
      <c r="S39" s="18" t="s">
        <v>484</v>
      </c>
      <c r="T39" s="18" t="s">
        <v>350</v>
      </c>
      <c r="U39" s="18" t="s">
        <v>269</v>
      </c>
      <c r="V39" s="6">
        <v>27</v>
      </c>
      <c r="W39" s="6"/>
    </row>
    <row r="40" spans="1:23" ht="16.2" hidden="1" x14ac:dyDescent="0.4">
      <c r="A40" s="1" t="str">
        <f t="shared" si="0"/>
        <v>IIS -140512-PR506016842771101</v>
      </c>
      <c r="B40" s="12">
        <v>63</v>
      </c>
      <c r="C40" s="12" t="s">
        <v>602</v>
      </c>
      <c r="D40" s="12" t="s">
        <v>649</v>
      </c>
      <c r="E40" s="12" t="s">
        <v>653</v>
      </c>
      <c r="F40" s="12" t="s">
        <v>647</v>
      </c>
      <c r="G40" s="12" t="s">
        <v>606</v>
      </c>
      <c r="H40" s="5" t="s">
        <v>225</v>
      </c>
      <c r="I40" s="6" t="s">
        <v>226</v>
      </c>
      <c r="J40" s="6"/>
      <c r="K40" s="15" t="s">
        <v>244</v>
      </c>
      <c r="L40" s="6" t="s">
        <v>365</v>
      </c>
      <c r="M40" s="6" t="s">
        <v>543</v>
      </c>
      <c r="N40" s="12">
        <v>11380</v>
      </c>
      <c r="O40" s="12">
        <v>28433</v>
      </c>
      <c r="P40" s="16">
        <v>6.5</v>
      </c>
      <c r="Q40" s="6" t="s">
        <v>343</v>
      </c>
      <c r="R40" s="6" t="s">
        <v>344</v>
      </c>
      <c r="S40" s="18" t="s">
        <v>368</v>
      </c>
      <c r="T40" s="18" t="s">
        <v>350</v>
      </c>
      <c r="U40" s="18" t="s">
        <v>269</v>
      </c>
      <c r="V40" s="6">
        <v>73</v>
      </c>
      <c r="W40" s="6"/>
    </row>
    <row r="41" spans="1:23" ht="16.2" hidden="1" x14ac:dyDescent="0.4">
      <c r="A41" s="1" t="str">
        <f t="shared" si="0"/>
        <v>IIS -140512-PR506016844181101</v>
      </c>
      <c r="B41" s="12">
        <v>64</v>
      </c>
      <c r="C41" s="12" t="s">
        <v>602</v>
      </c>
      <c r="D41" s="12" t="s">
        <v>649</v>
      </c>
      <c r="E41" s="12" t="s">
        <v>654</v>
      </c>
      <c r="F41" s="12" t="s">
        <v>647</v>
      </c>
      <c r="G41" s="12" t="s">
        <v>606</v>
      </c>
      <c r="H41" s="5" t="s">
        <v>171</v>
      </c>
      <c r="I41" s="6" t="s">
        <v>172</v>
      </c>
      <c r="J41" s="6"/>
      <c r="K41" s="15" t="s">
        <v>244</v>
      </c>
      <c r="L41" s="6" t="s">
        <v>365</v>
      </c>
      <c r="M41" s="6" t="s">
        <v>543</v>
      </c>
      <c r="N41" s="12">
        <v>25641</v>
      </c>
      <c r="O41" s="12">
        <v>64101</v>
      </c>
      <c r="P41" s="16">
        <v>9</v>
      </c>
      <c r="Q41" s="6" t="s">
        <v>343</v>
      </c>
      <c r="R41" s="6" t="s">
        <v>344</v>
      </c>
      <c r="S41" s="18" t="s">
        <v>368</v>
      </c>
      <c r="T41" s="18" t="s">
        <v>350</v>
      </c>
      <c r="U41" s="18" t="s">
        <v>269</v>
      </c>
      <c r="V41" s="6">
        <v>64</v>
      </c>
      <c r="W41" s="6"/>
    </row>
    <row r="42" spans="1:23" ht="16.2" hidden="1" x14ac:dyDescent="0.4">
      <c r="A42" s="1" t="str">
        <f t="shared" si="0"/>
        <v>GIP -870706-PK906016864391101</v>
      </c>
      <c r="B42" s="12">
        <v>65</v>
      </c>
      <c r="C42" s="12" t="s">
        <v>602</v>
      </c>
      <c r="D42" s="12" t="s">
        <v>649</v>
      </c>
      <c r="E42" s="12" t="s">
        <v>655</v>
      </c>
      <c r="F42" s="12" t="s">
        <v>647</v>
      </c>
      <c r="G42" s="12" t="s">
        <v>606</v>
      </c>
      <c r="H42" s="5" t="s">
        <v>109</v>
      </c>
      <c r="I42" s="6" t="s">
        <v>110</v>
      </c>
      <c r="J42" s="6"/>
      <c r="K42" s="15" t="s">
        <v>249</v>
      </c>
      <c r="L42" s="6" t="s">
        <v>453</v>
      </c>
      <c r="M42" s="6" t="s">
        <v>529</v>
      </c>
      <c r="N42" s="12">
        <v>8413</v>
      </c>
      <c r="O42" s="12">
        <v>21031</v>
      </c>
      <c r="P42" s="16">
        <v>26.9</v>
      </c>
      <c r="Q42" s="15" t="s">
        <v>249</v>
      </c>
      <c r="R42" s="6" t="s">
        <v>453</v>
      </c>
      <c r="S42" s="18" t="s">
        <v>472</v>
      </c>
      <c r="T42" s="18" t="s">
        <v>290</v>
      </c>
      <c r="U42" s="18" t="s">
        <v>269</v>
      </c>
      <c r="V42" s="6">
        <v>100</v>
      </c>
      <c r="W42" s="6"/>
    </row>
    <row r="43" spans="1:23" ht="16.2" hidden="1" x14ac:dyDescent="0.4">
      <c r="A43" s="1" t="str">
        <f t="shared" si="0"/>
        <v>GIP -870706-PK906016864391101</v>
      </c>
      <c r="B43" s="12">
        <v>65</v>
      </c>
      <c r="C43" s="12" t="s">
        <v>602</v>
      </c>
      <c r="D43" s="12" t="s">
        <v>649</v>
      </c>
      <c r="E43" s="12" t="s">
        <v>655</v>
      </c>
      <c r="F43" s="12" t="s">
        <v>647</v>
      </c>
      <c r="G43" s="12" t="s">
        <v>606</v>
      </c>
      <c r="H43" s="5" t="s">
        <v>109</v>
      </c>
      <c r="I43" s="6" t="s">
        <v>110</v>
      </c>
      <c r="J43" s="6"/>
      <c r="K43" s="15" t="s">
        <v>249</v>
      </c>
      <c r="L43" s="6" t="s">
        <v>453</v>
      </c>
      <c r="M43" s="6" t="s">
        <v>529</v>
      </c>
      <c r="N43" s="12">
        <v>8413</v>
      </c>
      <c r="O43" s="12">
        <v>21031</v>
      </c>
      <c r="P43" s="16">
        <v>26.9</v>
      </c>
      <c r="Q43" s="15" t="s">
        <v>249</v>
      </c>
      <c r="R43" s="6" t="s">
        <v>453</v>
      </c>
      <c r="S43" s="18" t="s">
        <v>473</v>
      </c>
      <c r="T43" s="18" t="s">
        <v>291</v>
      </c>
      <c r="U43" s="18" t="s">
        <v>269</v>
      </c>
      <c r="V43" s="6">
        <v>100</v>
      </c>
      <c r="W43" s="6"/>
    </row>
    <row r="44" spans="1:23" ht="16.2" hidden="1" x14ac:dyDescent="0.4">
      <c r="A44" s="1" t="str">
        <f t="shared" si="0"/>
        <v>GIP -870706-PK906016864541101</v>
      </c>
      <c r="B44" s="12">
        <v>66</v>
      </c>
      <c r="C44" s="12" t="s">
        <v>602</v>
      </c>
      <c r="D44" s="12" t="s">
        <v>649</v>
      </c>
      <c r="E44" s="12" t="s">
        <v>656</v>
      </c>
      <c r="F44" s="12" t="s">
        <v>647</v>
      </c>
      <c r="G44" s="12" t="s">
        <v>606</v>
      </c>
      <c r="H44" s="5" t="s">
        <v>191</v>
      </c>
      <c r="I44" s="6" t="s">
        <v>192</v>
      </c>
      <c r="J44" s="6"/>
      <c r="K44" s="15" t="s">
        <v>249</v>
      </c>
      <c r="L44" s="6" t="s">
        <v>453</v>
      </c>
      <c r="M44" s="6" t="s">
        <v>529</v>
      </c>
      <c r="N44" s="12">
        <v>6139</v>
      </c>
      <c r="O44" s="12">
        <v>15347</v>
      </c>
      <c r="P44" s="16">
        <v>26.9</v>
      </c>
      <c r="Q44" s="15" t="s">
        <v>249</v>
      </c>
      <c r="R44" s="6" t="s">
        <v>453</v>
      </c>
      <c r="S44" s="18" t="s">
        <v>472</v>
      </c>
      <c r="T44" s="18" t="s">
        <v>290</v>
      </c>
      <c r="U44" s="18" t="s">
        <v>269</v>
      </c>
      <c r="V44" s="6">
        <v>100</v>
      </c>
      <c r="W44" s="6"/>
    </row>
    <row r="45" spans="1:23" ht="16.2" hidden="1" x14ac:dyDescent="0.4">
      <c r="A45" s="1" t="str">
        <f t="shared" si="0"/>
        <v>GIP -870706-PK906016864541101</v>
      </c>
      <c r="B45" s="12">
        <v>66</v>
      </c>
      <c r="C45" s="12" t="s">
        <v>602</v>
      </c>
      <c r="D45" s="12" t="s">
        <v>649</v>
      </c>
      <c r="E45" s="12" t="s">
        <v>656</v>
      </c>
      <c r="F45" s="12" t="s">
        <v>647</v>
      </c>
      <c r="G45" s="12" t="s">
        <v>606</v>
      </c>
      <c r="H45" s="5" t="s">
        <v>191</v>
      </c>
      <c r="I45" s="6" t="s">
        <v>192</v>
      </c>
      <c r="J45" s="6"/>
      <c r="K45" s="15" t="s">
        <v>249</v>
      </c>
      <c r="L45" s="6" t="s">
        <v>453</v>
      </c>
      <c r="M45" s="6" t="s">
        <v>529</v>
      </c>
      <c r="N45" s="12">
        <v>6139</v>
      </c>
      <c r="O45" s="12">
        <v>15347</v>
      </c>
      <c r="P45" s="16">
        <v>26.9</v>
      </c>
      <c r="Q45" s="15" t="s">
        <v>249</v>
      </c>
      <c r="R45" s="6" t="s">
        <v>453</v>
      </c>
      <c r="S45" s="18" t="s">
        <v>473</v>
      </c>
      <c r="T45" s="18" t="s">
        <v>291</v>
      </c>
      <c r="U45" s="18" t="s">
        <v>269</v>
      </c>
      <c r="V45" s="6">
        <v>100</v>
      </c>
      <c r="W45" s="6"/>
    </row>
    <row r="46" spans="1:23" ht="16.2" hidden="1" x14ac:dyDescent="0.4">
      <c r="A46" s="1" t="str">
        <f t="shared" si="0"/>
        <v>GIP -870706-PK906016865121101</v>
      </c>
      <c r="B46" s="12">
        <v>67</v>
      </c>
      <c r="C46" s="12" t="s">
        <v>602</v>
      </c>
      <c r="D46" s="12" t="s">
        <v>649</v>
      </c>
      <c r="E46" s="12" t="s">
        <v>657</v>
      </c>
      <c r="F46" s="12" t="s">
        <v>647</v>
      </c>
      <c r="G46" s="12" t="s">
        <v>606</v>
      </c>
      <c r="H46" s="5" t="s">
        <v>179</v>
      </c>
      <c r="I46" s="6" t="s">
        <v>180</v>
      </c>
      <c r="J46" s="6"/>
      <c r="K46" s="15" t="s">
        <v>249</v>
      </c>
      <c r="L46" s="6" t="s">
        <v>453</v>
      </c>
      <c r="M46" s="6" t="s">
        <v>529</v>
      </c>
      <c r="N46" s="12">
        <v>3505</v>
      </c>
      <c r="O46" s="12">
        <v>8762</v>
      </c>
      <c r="P46" s="16">
        <v>26.9</v>
      </c>
      <c r="Q46" s="15" t="s">
        <v>249</v>
      </c>
      <c r="R46" s="6" t="s">
        <v>453</v>
      </c>
      <c r="S46" s="18" t="s">
        <v>472</v>
      </c>
      <c r="T46" s="18" t="s">
        <v>290</v>
      </c>
      <c r="U46" s="18" t="s">
        <v>269</v>
      </c>
      <c r="V46" s="6">
        <v>100</v>
      </c>
      <c r="W46" s="6"/>
    </row>
    <row r="47" spans="1:23" ht="16.2" hidden="1" x14ac:dyDescent="0.4">
      <c r="A47" s="1" t="str">
        <f t="shared" si="0"/>
        <v>GIP -870706-PK906016865121101</v>
      </c>
      <c r="B47" s="12">
        <v>67</v>
      </c>
      <c r="C47" s="12" t="s">
        <v>602</v>
      </c>
      <c r="D47" s="12" t="s">
        <v>649</v>
      </c>
      <c r="E47" s="12" t="s">
        <v>657</v>
      </c>
      <c r="F47" s="12" t="s">
        <v>647</v>
      </c>
      <c r="G47" s="12" t="s">
        <v>606</v>
      </c>
      <c r="H47" s="5" t="s">
        <v>179</v>
      </c>
      <c r="I47" s="6" t="s">
        <v>180</v>
      </c>
      <c r="J47" s="6"/>
      <c r="K47" s="15" t="s">
        <v>249</v>
      </c>
      <c r="L47" s="6" t="s">
        <v>453</v>
      </c>
      <c r="M47" s="6" t="s">
        <v>529</v>
      </c>
      <c r="N47" s="12">
        <v>3505</v>
      </c>
      <c r="O47" s="12">
        <v>8762</v>
      </c>
      <c r="P47" s="16">
        <v>26.9</v>
      </c>
      <c r="Q47" s="15" t="s">
        <v>249</v>
      </c>
      <c r="R47" s="6" t="s">
        <v>453</v>
      </c>
      <c r="S47" s="18" t="s">
        <v>473</v>
      </c>
      <c r="T47" s="18" t="s">
        <v>291</v>
      </c>
      <c r="U47" s="18" t="s">
        <v>269</v>
      </c>
      <c r="V47" s="6">
        <v>100</v>
      </c>
      <c r="W47" s="6"/>
    </row>
    <row r="48" spans="1:23" ht="16.2" hidden="1" x14ac:dyDescent="0.4">
      <c r="A48" s="1" t="str">
        <f t="shared" si="0"/>
        <v>IDA -190508-SR606016892431101</v>
      </c>
      <c r="B48" s="12">
        <v>68</v>
      </c>
      <c r="C48" s="12" t="s">
        <v>602</v>
      </c>
      <c r="D48" s="12" t="s">
        <v>649</v>
      </c>
      <c r="E48" s="12" t="s">
        <v>658</v>
      </c>
      <c r="F48" s="12" t="s">
        <v>647</v>
      </c>
      <c r="G48" s="12" t="s">
        <v>606</v>
      </c>
      <c r="H48" s="5" t="s">
        <v>101</v>
      </c>
      <c r="I48" s="6" t="s">
        <v>102</v>
      </c>
      <c r="J48" s="6"/>
      <c r="K48" s="15" t="s">
        <v>240</v>
      </c>
      <c r="L48" s="6" t="s">
        <v>339</v>
      </c>
      <c r="M48" s="6" t="s">
        <v>535</v>
      </c>
      <c r="N48" s="12">
        <v>399230</v>
      </c>
      <c r="O48" s="12">
        <v>998075</v>
      </c>
      <c r="P48" s="16">
        <v>2.77</v>
      </c>
      <c r="Q48" s="6" t="s">
        <v>343</v>
      </c>
      <c r="R48" s="39" t="s">
        <v>344</v>
      </c>
      <c r="S48" s="18" t="s">
        <v>485</v>
      </c>
      <c r="T48" s="18" t="s">
        <v>350</v>
      </c>
      <c r="U48" s="18" t="s">
        <v>269</v>
      </c>
      <c r="V48" s="6">
        <v>100</v>
      </c>
      <c r="W48" s="6"/>
    </row>
    <row r="49" spans="1:23" ht="16.2" hidden="1" x14ac:dyDescent="0.4">
      <c r="A49" s="1" t="str">
        <f t="shared" si="0"/>
        <v>DME -971017-FZ706018900490401</v>
      </c>
      <c r="B49" s="12">
        <v>77</v>
      </c>
      <c r="C49" s="12" t="s">
        <v>602</v>
      </c>
      <c r="D49" s="12" t="s">
        <v>659</v>
      </c>
      <c r="E49" s="12" t="s">
        <v>660</v>
      </c>
      <c r="F49" s="12" t="s">
        <v>621</v>
      </c>
      <c r="G49" s="12" t="s">
        <v>606</v>
      </c>
      <c r="H49" s="5" t="s">
        <v>61</v>
      </c>
      <c r="I49" s="6" t="s">
        <v>62</v>
      </c>
      <c r="J49" s="6"/>
      <c r="K49" s="15" t="s">
        <v>250</v>
      </c>
      <c r="L49" s="6" t="s">
        <v>451</v>
      </c>
      <c r="M49" s="6" t="s">
        <v>513</v>
      </c>
      <c r="N49" s="12">
        <v>165206</v>
      </c>
      <c r="O49" s="12">
        <v>413014</v>
      </c>
      <c r="P49" s="16">
        <v>1.79</v>
      </c>
      <c r="Q49" s="15" t="s">
        <v>250</v>
      </c>
      <c r="R49" s="6" t="s">
        <v>451</v>
      </c>
      <c r="S49" s="18" t="s">
        <v>459</v>
      </c>
      <c r="T49" s="18" t="s">
        <v>290</v>
      </c>
      <c r="U49" s="18" t="s">
        <v>269</v>
      </c>
      <c r="V49" s="6">
        <v>100</v>
      </c>
      <c r="W49" s="6"/>
    </row>
    <row r="50" spans="1:23" ht="16.2" hidden="1" x14ac:dyDescent="0.4">
      <c r="A50" s="1" t="str">
        <f t="shared" si="0"/>
        <v>DME -971017-FZ706018900490401</v>
      </c>
      <c r="B50" s="12">
        <v>77</v>
      </c>
      <c r="C50" s="12" t="s">
        <v>602</v>
      </c>
      <c r="D50" s="12" t="s">
        <v>659</v>
      </c>
      <c r="E50" s="12" t="s">
        <v>660</v>
      </c>
      <c r="F50" s="12" t="s">
        <v>621</v>
      </c>
      <c r="G50" s="12" t="s">
        <v>606</v>
      </c>
      <c r="H50" s="5" t="s">
        <v>61</v>
      </c>
      <c r="I50" s="6" t="s">
        <v>62</v>
      </c>
      <c r="J50" s="6"/>
      <c r="K50" s="15" t="s">
        <v>250</v>
      </c>
      <c r="L50" s="6" t="s">
        <v>451</v>
      </c>
      <c r="M50" s="6" t="s">
        <v>513</v>
      </c>
      <c r="N50" s="12">
        <v>165206</v>
      </c>
      <c r="O50" s="12">
        <v>413014</v>
      </c>
      <c r="P50" s="16">
        <v>1.79</v>
      </c>
      <c r="Q50" s="15" t="s">
        <v>250</v>
      </c>
      <c r="R50" s="6" t="s">
        <v>451</v>
      </c>
      <c r="S50" s="18" t="s">
        <v>460</v>
      </c>
      <c r="T50" s="18" t="s">
        <v>291</v>
      </c>
      <c r="U50" s="18" t="s">
        <v>269</v>
      </c>
      <c r="V50" s="6">
        <v>100</v>
      </c>
      <c r="W50" s="6"/>
    </row>
    <row r="51" spans="1:23" ht="16.2" hidden="1" x14ac:dyDescent="0.4">
      <c r="A51" s="1" t="str">
        <f t="shared" si="0"/>
        <v>MME -780817-SAA06020301081101</v>
      </c>
      <c r="B51" s="12">
        <v>79</v>
      </c>
      <c r="C51" s="12" t="s">
        <v>602</v>
      </c>
      <c r="D51" s="12" t="s">
        <v>661</v>
      </c>
      <c r="E51" s="12" t="s">
        <v>662</v>
      </c>
      <c r="F51" s="12" t="s">
        <v>647</v>
      </c>
      <c r="G51" s="12" t="s">
        <v>606</v>
      </c>
      <c r="H51" s="5" t="s">
        <v>173</v>
      </c>
      <c r="I51" s="6" t="s">
        <v>174</v>
      </c>
      <c r="J51" s="6"/>
      <c r="K51" s="15" t="s">
        <v>236</v>
      </c>
      <c r="L51" s="6" t="s">
        <v>400</v>
      </c>
      <c r="M51" s="6" t="s">
        <v>551</v>
      </c>
      <c r="N51" s="12">
        <v>5186</v>
      </c>
      <c r="O51" s="12">
        <v>12964</v>
      </c>
      <c r="P51" s="16">
        <v>8</v>
      </c>
      <c r="Q51" s="6" t="s">
        <v>409</v>
      </c>
      <c r="R51" s="39" t="s">
        <v>775</v>
      </c>
      <c r="S51" s="18" t="s">
        <v>402</v>
      </c>
      <c r="T51" s="18" t="s">
        <v>405</v>
      </c>
      <c r="U51" s="18" t="s">
        <v>269</v>
      </c>
      <c r="V51" s="6">
        <v>100</v>
      </c>
      <c r="W51" s="6"/>
    </row>
    <row r="52" spans="1:23" ht="16.2" hidden="1" x14ac:dyDescent="0.4">
      <c r="A52" s="1" t="str">
        <f t="shared" si="0"/>
        <v>IDA -190508-SR606020302981101</v>
      </c>
      <c r="B52" s="12">
        <v>80</v>
      </c>
      <c r="C52" s="12" t="s">
        <v>602</v>
      </c>
      <c r="D52" s="12" t="s">
        <v>661</v>
      </c>
      <c r="E52" s="12" t="s">
        <v>663</v>
      </c>
      <c r="F52" s="12" t="s">
        <v>647</v>
      </c>
      <c r="G52" s="12" t="s">
        <v>606</v>
      </c>
      <c r="H52" s="5" t="s">
        <v>121</v>
      </c>
      <c r="I52" s="6" t="s">
        <v>122</v>
      </c>
      <c r="J52" s="6"/>
      <c r="K52" s="15" t="s">
        <v>240</v>
      </c>
      <c r="L52" s="6" t="s">
        <v>339</v>
      </c>
      <c r="M52" s="6" t="s">
        <v>535</v>
      </c>
      <c r="N52" s="12">
        <v>1038</v>
      </c>
      <c r="O52" s="12">
        <v>2595</v>
      </c>
      <c r="P52" s="16">
        <v>57.5</v>
      </c>
      <c r="Q52" s="6" t="s">
        <v>345</v>
      </c>
      <c r="R52" s="39" t="s">
        <v>772</v>
      </c>
      <c r="S52" s="18" t="s">
        <v>486</v>
      </c>
      <c r="T52" s="18" t="s">
        <v>351</v>
      </c>
      <c r="U52" s="18" t="s">
        <v>269</v>
      </c>
      <c r="V52" s="6">
        <v>100</v>
      </c>
      <c r="W52" s="6"/>
    </row>
    <row r="53" spans="1:23" ht="16.2" hidden="1" x14ac:dyDescent="0.4">
      <c r="A53" s="1" t="str">
        <f t="shared" si="0"/>
        <v>IME -040414-IX906023105750001</v>
      </c>
      <c r="B53" s="12">
        <v>85</v>
      </c>
      <c r="C53" s="12" t="s">
        <v>602</v>
      </c>
      <c r="D53" s="12" t="s">
        <v>664</v>
      </c>
      <c r="E53" s="12" t="s">
        <v>665</v>
      </c>
      <c r="F53" s="12" t="s">
        <v>605</v>
      </c>
      <c r="G53" s="12" t="s">
        <v>606</v>
      </c>
      <c r="H53" s="5" t="s">
        <v>193</v>
      </c>
      <c r="I53" s="6" t="s">
        <v>194</v>
      </c>
      <c r="J53" s="6"/>
      <c r="K53" s="15" t="s">
        <v>251</v>
      </c>
      <c r="L53" s="6" t="s">
        <v>328</v>
      </c>
      <c r="M53" s="6" t="s">
        <v>531</v>
      </c>
      <c r="N53" s="12">
        <v>4682</v>
      </c>
      <c r="O53" s="12">
        <v>11704</v>
      </c>
      <c r="P53" s="16">
        <v>157</v>
      </c>
      <c r="Q53" s="6" t="s">
        <v>293</v>
      </c>
      <c r="R53" s="24" t="s">
        <v>465</v>
      </c>
      <c r="S53" s="18" t="s">
        <v>478</v>
      </c>
      <c r="T53" s="18" t="s">
        <v>329</v>
      </c>
      <c r="U53" s="18" t="s">
        <v>269</v>
      </c>
      <c r="V53" s="6">
        <v>80</v>
      </c>
      <c r="W53" s="6"/>
    </row>
    <row r="54" spans="1:23" ht="16.2" hidden="1" x14ac:dyDescent="0.4">
      <c r="A54" s="1" t="str">
        <f t="shared" si="0"/>
        <v>IGL -050721-I8506023105750001</v>
      </c>
      <c r="B54" s="12">
        <v>85</v>
      </c>
      <c r="C54" s="12" t="s">
        <v>602</v>
      </c>
      <c r="D54" s="12" t="s">
        <v>664</v>
      </c>
      <c r="E54" s="12" t="s">
        <v>665</v>
      </c>
      <c r="F54" s="12" t="s">
        <v>605</v>
      </c>
      <c r="G54" s="12" t="s">
        <v>606</v>
      </c>
      <c r="H54" s="5" t="s">
        <v>193</v>
      </c>
      <c r="I54" s="6" t="s">
        <v>194</v>
      </c>
      <c r="J54" s="6"/>
      <c r="K54" s="15" t="s">
        <v>252</v>
      </c>
      <c r="L54" s="6" t="s">
        <v>358</v>
      </c>
      <c r="M54" s="6" t="s">
        <v>539</v>
      </c>
      <c r="N54" s="12">
        <v>1170</v>
      </c>
      <c r="O54" s="12">
        <v>2925</v>
      </c>
      <c r="P54" s="16">
        <v>159</v>
      </c>
      <c r="Q54" s="6" t="s">
        <v>357</v>
      </c>
      <c r="R54" s="18" t="s">
        <v>359</v>
      </c>
      <c r="S54" s="18" t="s">
        <v>492</v>
      </c>
      <c r="T54" s="6" t="s">
        <v>360</v>
      </c>
      <c r="U54" s="6" t="s">
        <v>269</v>
      </c>
      <c r="V54" s="6">
        <v>20</v>
      </c>
      <c r="W54" s="6"/>
    </row>
    <row r="55" spans="1:23" ht="16.2" hidden="1" x14ac:dyDescent="0.4">
      <c r="A55" s="1" t="str">
        <f t="shared" si="0"/>
        <v>IGL -050721-I8506023105830001</v>
      </c>
      <c r="B55" s="12">
        <v>86</v>
      </c>
      <c r="C55" s="12" t="s">
        <v>602</v>
      </c>
      <c r="D55" s="12" t="s">
        <v>664</v>
      </c>
      <c r="E55" s="12" t="s">
        <v>666</v>
      </c>
      <c r="F55" s="12" t="s">
        <v>605</v>
      </c>
      <c r="G55" s="12" t="s">
        <v>606</v>
      </c>
      <c r="H55" s="5" t="s">
        <v>95</v>
      </c>
      <c r="I55" s="6" t="s">
        <v>96</v>
      </c>
      <c r="J55" s="6"/>
      <c r="K55" s="15" t="s">
        <v>252</v>
      </c>
      <c r="L55" s="6" t="s">
        <v>358</v>
      </c>
      <c r="M55" s="6" t="s">
        <v>539</v>
      </c>
      <c r="N55" s="12">
        <v>27225</v>
      </c>
      <c r="O55" s="12">
        <v>68062</v>
      </c>
      <c r="P55" s="16">
        <v>210.8</v>
      </c>
      <c r="Q55" s="6" t="s">
        <v>357</v>
      </c>
      <c r="R55" s="18" t="s">
        <v>359</v>
      </c>
      <c r="S55" s="18" t="s">
        <v>492</v>
      </c>
      <c r="T55" s="6" t="s">
        <v>360</v>
      </c>
      <c r="U55" s="6" t="s">
        <v>269</v>
      </c>
      <c r="V55" s="6">
        <v>100</v>
      </c>
      <c r="W55" s="6"/>
    </row>
    <row r="56" spans="1:23" ht="16.2" hidden="1" x14ac:dyDescent="0.4">
      <c r="A56" s="1" t="str">
        <f t="shared" si="0"/>
        <v>IGL -050721-I8506023105910001</v>
      </c>
      <c r="B56" s="12">
        <v>87</v>
      </c>
      <c r="C56" s="12" t="s">
        <v>602</v>
      </c>
      <c r="D56" s="12" t="s">
        <v>664</v>
      </c>
      <c r="E56" s="12" t="s">
        <v>667</v>
      </c>
      <c r="F56" s="12" t="s">
        <v>605</v>
      </c>
      <c r="G56" s="12" t="s">
        <v>606</v>
      </c>
      <c r="H56" s="5" t="s">
        <v>97</v>
      </c>
      <c r="I56" s="6" t="s">
        <v>98</v>
      </c>
      <c r="J56" s="6"/>
      <c r="K56" s="15" t="s">
        <v>252</v>
      </c>
      <c r="L56" s="6" t="s">
        <v>358</v>
      </c>
      <c r="M56" s="6" t="s">
        <v>539</v>
      </c>
      <c r="N56" s="12">
        <v>59715</v>
      </c>
      <c r="O56" s="12">
        <v>149286</v>
      </c>
      <c r="P56" s="16">
        <v>229.9</v>
      </c>
      <c r="Q56" s="6" t="s">
        <v>357</v>
      </c>
      <c r="R56" s="18" t="s">
        <v>359</v>
      </c>
      <c r="S56" s="18" t="s">
        <v>492</v>
      </c>
      <c r="T56" s="6" t="s">
        <v>360</v>
      </c>
      <c r="U56" s="6" t="s">
        <v>269</v>
      </c>
      <c r="V56" s="6">
        <v>100</v>
      </c>
      <c r="W56" s="6"/>
    </row>
    <row r="57" spans="1:23" ht="16.2" hidden="1" x14ac:dyDescent="0.4">
      <c r="A57" s="1" t="str">
        <f t="shared" si="0"/>
        <v>IME -040414-IX906023106090001</v>
      </c>
      <c r="B57" s="12">
        <v>88</v>
      </c>
      <c r="C57" s="12" t="s">
        <v>602</v>
      </c>
      <c r="D57" s="12" t="s">
        <v>664</v>
      </c>
      <c r="E57" s="12" t="s">
        <v>668</v>
      </c>
      <c r="F57" s="12" t="s">
        <v>605</v>
      </c>
      <c r="G57" s="12" t="s">
        <v>606</v>
      </c>
      <c r="H57" s="5" t="s">
        <v>209</v>
      </c>
      <c r="I57" s="6" t="s">
        <v>210</v>
      </c>
      <c r="J57" s="6"/>
      <c r="K57" s="15" t="s">
        <v>251</v>
      </c>
      <c r="L57" s="6" t="s">
        <v>328</v>
      </c>
      <c r="M57" s="6" t="s">
        <v>531</v>
      </c>
      <c r="N57" s="12">
        <v>4334</v>
      </c>
      <c r="O57" s="12">
        <v>10833</v>
      </c>
      <c r="P57" s="16">
        <v>117.95</v>
      </c>
      <c r="Q57" s="6" t="s">
        <v>332</v>
      </c>
      <c r="R57" s="24" t="s">
        <v>476</v>
      </c>
      <c r="S57" s="18" t="s">
        <v>479</v>
      </c>
      <c r="T57" s="18" t="s">
        <v>330</v>
      </c>
      <c r="U57" s="18" t="s">
        <v>269</v>
      </c>
      <c r="V57" s="6">
        <v>20</v>
      </c>
      <c r="W57" s="6"/>
    </row>
    <row r="58" spans="1:23" ht="16.2" hidden="1" x14ac:dyDescent="0.4">
      <c r="A58" s="1" t="str">
        <f t="shared" si="0"/>
        <v>IGL -050721-I8506023106090001</v>
      </c>
      <c r="B58" s="12">
        <v>88</v>
      </c>
      <c r="C58" s="12" t="s">
        <v>602</v>
      </c>
      <c r="D58" s="12" t="s">
        <v>664</v>
      </c>
      <c r="E58" s="12" t="s">
        <v>668</v>
      </c>
      <c r="F58" s="12" t="s">
        <v>605</v>
      </c>
      <c r="G58" s="12" t="s">
        <v>606</v>
      </c>
      <c r="H58" s="5" t="s">
        <v>209</v>
      </c>
      <c r="I58" s="6" t="s">
        <v>210</v>
      </c>
      <c r="J58" s="6"/>
      <c r="K58" s="15" t="s">
        <v>252</v>
      </c>
      <c r="L58" s="6" t="s">
        <v>358</v>
      </c>
      <c r="M58" s="6" t="s">
        <v>539</v>
      </c>
      <c r="N58" s="12">
        <v>17334</v>
      </c>
      <c r="O58" s="12">
        <v>43337</v>
      </c>
      <c r="P58" s="16">
        <v>109.9</v>
      </c>
      <c r="Q58" s="6" t="s">
        <v>357</v>
      </c>
      <c r="R58" s="18" t="s">
        <v>359</v>
      </c>
      <c r="S58" s="18" t="s">
        <v>492</v>
      </c>
      <c r="T58" s="6" t="s">
        <v>360</v>
      </c>
      <c r="U58" s="6" t="s">
        <v>269</v>
      </c>
      <c r="V58" s="6">
        <v>80</v>
      </c>
      <c r="W58" s="6"/>
    </row>
    <row r="59" spans="1:23" ht="16.2" hidden="1" x14ac:dyDescent="0.4">
      <c r="A59" s="1" t="str">
        <f t="shared" si="0"/>
        <v>IME -040414-IX906023106170001</v>
      </c>
      <c r="B59" s="12">
        <v>89</v>
      </c>
      <c r="C59" s="12" t="s">
        <v>602</v>
      </c>
      <c r="D59" s="12" t="s">
        <v>664</v>
      </c>
      <c r="E59" s="12" t="s">
        <v>669</v>
      </c>
      <c r="F59" s="12" t="s">
        <v>605</v>
      </c>
      <c r="G59" s="12" t="s">
        <v>606</v>
      </c>
      <c r="H59" s="5" t="s">
        <v>47</v>
      </c>
      <c r="I59" s="6" t="s">
        <v>48</v>
      </c>
      <c r="J59" s="6"/>
      <c r="K59" s="15" t="s">
        <v>251</v>
      </c>
      <c r="L59" s="6" t="s">
        <v>328</v>
      </c>
      <c r="M59" s="6" t="s">
        <v>531</v>
      </c>
      <c r="N59" s="12">
        <v>41506</v>
      </c>
      <c r="O59" s="12">
        <v>103764</v>
      </c>
      <c r="P59" s="16">
        <v>8.25</v>
      </c>
      <c r="Q59" s="6" t="s">
        <v>333</v>
      </c>
      <c r="R59" s="24" t="s">
        <v>477</v>
      </c>
      <c r="S59" s="18" t="s">
        <v>480</v>
      </c>
      <c r="T59" s="18" t="s">
        <v>331</v>
      </c>
      <c r="U59" s="18" t="s">
        <v>269</v>
      </c>
      <c r="V59" s="6">
        <v>100</v>
      </c>
      <c r="W59" s="6"/>
    </row>
    <row r="60" spans="1:23" ht="16.2" hidden="1" x14ac:dyDescent="0.4">
      <c r="A60" s="1" t="str">
        <f t="shared" si="0"/>
        <v>IME -040414-IX906023106250001</v>
      </c>
      <c r="B60" s="12">
        <v>90</v>
      </c>
      <c r="C60" s="12" t="s">
        <v>602</v>
      </c>
      <c r="D60" s="12" t="s">
        <v>664</v>
      </c>
      <c r="E60" s="12" t="s">
        <v>670</v>
      </c>
      <c r="F60" s="12" t="s">
        <v>605</v>
      </c>
      <c r="G60" s="12" t="s">
        <v>606</v>
      </c>
      <c r="H60" s="5" t="s">
        <v>165</v>
      </c>
      <c r="I60" s="6" t="s">
        <v>166</v>
      </c>
      <c r="J60" s="6"/>
      <c r="K60" s="15" t="s">
        <v>251</v>
      </c>
      <c r="L60" s="6" t="s">
        <v>328</v>
      </c>
      <c r="M60" s="6" t="s">
        <v>531</v>
      </c>
      <c r="N60" s="12">
        <v>1006</v>
      </c>
      <c r="O60" s="12">
        <v>2514</v>
      </c>
      <c r="P60" s="16">
        <v>14.9</v>
      </c>
      <c r="Q60" s="6" t="s">
        <v>333</v>
      </c>
      <c r="R60" s="24" t="s">
        <v>477</v>
      </c>
      <c r="S60" s="18" t="s">
        <v>480</v>
      </c>
      <c r="T60" s="18" t="s">
        <v>331</v>
      </c>
      <c r="U60" s="18" t="s">
        <v>269</v>
      </c>
      <c r="V60" s="6">
        <v>100</v>
      </c>
      <c r="W60" s="6"/>
    </row>
    <row r="61" spans="1:23" ht="16.2" hidden="1" x14ac:dyDescent="0.4">
      <c r="A61" s="1" t="str">
        <f t="shared" si="0"/>
        <v>IME -040414-IX906023106330001</v>
      </c>
      <c r="B61" s="12">
        <v>91</v>
      </c>
      <c r="C61" s="12" t="s">
        <v>602</v>
      </c>
      <c r="D61" s="12" t="s">
        <v>664</v>
      </c>
      <c r="E61" s="12" t="s">
        <v>671</v>
      </c>
      <c r="F61" s="12" t="s">
        <v>605</v>
      </c>
      <c r="G61" s="12" t="s">
        <v>606</v>
      </c>
      <c r="H61" s="5" t="s">
        <v>133</v>
      </c>
      <c r="I61" s="6" t="s">
        <v>134</v>
      </c>
      <c r="J61" s="6"/>
      <c r="K61" s="15" t="s">
        <v>251</v>
      </c>
      <c r="L61" s="6" t="s">
        <v>328</v>
      </c>
      <c r="M61" s="6" t="s">
        <v>531</v>
      </c>
      <c r="N61" s="12">
        <v>4721</v>
      </c>
      <c r="O61" s="12">
        <v>11802</v>
      </c>
      <c r="P61" s="16">
        <v>7.17</v>
      </c>
      <c r="Q61" s="6" t="s">
        <v>333</v>
      </c>
      <c r="R61" s="24" t="s">
        <v>477</v>
      </c>
      <c r="S61" s="18" t="s">
        <v>480</v>
      </c>
      <c r="T61" s="18" t="s">
        <v>331</v>
      </c>
      <c r="U61" s="18" t="s">
        <v>269</v>
      </c>
      <c r="V61" s="6">
        <v>100</v>
      </c>
      <c r="W61" s="6"/>
    </row>
    <row r="62" spans="1:23" ht="16.2" hidden="1" x14ac:dyDescent="0.4">
      <c r="A62" s="1" t="str">
        <f t="shared" si="0"/>
        <v>BLM -200122-KD706023106410002</v>
      </c>
      <c r="B62" s="12">
        <v>92</v>
      </c>
      <c r="C62" s="12" t="s">
        <v>602</v>
      </c>
      <c r="D62" s="12" t="s">
        <v>664</v>
      </c>
      <c r="E62" s="12" t="s">
        <v>672</v>
      </c>
      <c r="F62" s="12" t="s">
        <v>605</v>
      </c>
      <c r="G62" s="12" t="s">
        <v>614</v>
      </c>
      <c r="H62" s="5" t="s">
        <v>207</v>
      </c>
      <c r="I62" s="6" t="s">
        <v>208</v>
      </c>
      <c r="J62" s="6"/>
      <c r="K62" s="15" t="s">
        <v>776</v>
      </c>
      <c r="L62" s="6" t="s">
        <v>274</v>
      </c>
      <c r="M62" s="6" t="s">
        <v>503</v>
      </c>
      <c r="N62" s="12">
        <v>181630</v>
      </c>
      <c r="O62" s="12">
        <v>454074</v>
      </c>
      <c r="P62" s="16">
        <v>23.3</v>
      </c>
      <c r="Q62" s="15" t="s">
        <v>253</v>
      </c>
      <c r="R62" s="6" t="s">
        <v>274</v>
      </c>
      <c r="S62" s="18" t="s">
        <v>456</v>
      </c>
      <c r="T62" s="18" t="s">
        <v>275</v>
      </c>
      <c r="U62" s="18" t="s">
        <v>269</v>
      </c>
      <c r="V62" s="6">
        <v>80</v>
      </c>
      <c r="W62" s="6"/>
    </row>
    <row r="63" spans="1:23" ht="16.2" hidden="1" x14ac:dyDescent="0.4">
      <c r="A63" s="1" t="str">
        <f t="shared" si="0"/>
        <v>EDM -161109-RH706023106410002</v>
      </c>
      <c r="B63" s="12">
        <v>92</v>
      </c>
      <c r="C63" s="12" t="s">
        <v>602</v>
      </c>
      <c r="D63" s="12" t="s">
        <v>664</v>
      </c>
      <c r="E63" s="12" t="s">
        <v>672</v>
      </c>
      <c r="F63" s="12" t="s">
        <v>605</v>
      </c>
      <c r="G63" s="12" t="s">
        <v>614</v>
      </c>
      <c r="H63" s="5" t="s">
        <v>207</v>
      </c>
      <c r="I63" s="6" t="s">
        <v>208</v>
      </c>
      <c r="J63" s="6"/>
      <c r="K63" s="15" t="s">
        <v>254</v>
      </c>
      <c r="L63" s="6" t="s">
        <v>292</v>
      </c>
      <c r="M63" s="6" t="s">
        <v>515</v>
      </c>
      <c r="N63" s="12">
        <v>45407</v>
      </c>
      <c r="O63" s="12">
        <v>113518</v>
      </c>
      <c r="P63" s="16">
        <v>23.5</v>
      </c>
      <c r="Q63" s="6" t="s">
        <v>293</v>
      </c>
      <c r="R63" s="6" t="s">
        <v>465</v>
      </c>
      <c r="S63" s="18" t="s">
        <v>464</v>
      </c>
      <c r="T63" s="18" t="s">
        <v>294</v>
      </c>
      <c r="U63" s="18" t="s">
        <v>269</v>
      </c>
      <c r="V63" s="6">
        <v>20</v>
      </c>
      <c r="W63" s="6"/>
    </row>
    <row r="64" spans="1:23" ht="16.2" hidden="1" x14ac:dyDescent="0.4">
      <c r="A64" s="1" t="str">
        <f t="shared" si="0"/>
        <v>EDM -161109-RH706023106660002</v>
      </c>
      <c r="B64" s="12">
        <v>93</v>
      </c>
      <c r="C64" s="12" t="s">
        <v>602</v>
      </c>
      <c r="D64" s="12" t="s">
        <v>664</v>
      </c>
      <c r="E64" s="12" t="s">
        <v>615</v>
      </c>
      <c r="F64" s="12" t="s">
        <v>605</v>
      </c>
      <c r="G64" s="12" t="s">
        <v>614</v>
      </c>
      <c r="H64" s="5" t="s">
        <v>205</v>
      </c>
      <c r="I64" s="6" t="s">
        <v>206</v>
      </c>
      <c r="J64" s="6"/>
      <c r="K64" s="15" t="s">
        <v>254</v>
      </c>
      <c r="L64" s="6" t="s">
        <v>292</v>
      </c>
      <c r="M64" s="6" t="s">
        <v>515</v>
      </c>
      <c r="N64" s="12">
        <v>113350</v>
      </c>
      <c r="O64" s="12">
        <v>283378</v>
      </c>
      <c r="P64" s="16">
        <v>23.5</v>
      </c>
      <c r="Q64" s="6" t="s">
        <v>293</v>
      </c>
      <c r="R64" s="6" t="s">
        <v>465</v>
      </c>
      <c r="S64" s="18" t="s">
        <v>464</v>
      </c>
      <c r="T64" s="18" t="s">
        <v>294</v>
      </c>
      <c r="U64" s="18" t="s">
        <v>269</v>
      </c>
      <c r="V64" s="6">
        <v>80</v>
      </c>
      <c r="W64" s="6"/>
    </row>
    <row r="65" spans="1:23" ht="16.2" hidden="1" x14ac:dyDescent="0.4">
      <c r="A65" s="1" t="str">
        <f t="shared" si="0"/>
        <v>PME -050509-DE506023106660002</v>
      </c>
      <c r="B65" s="12">
        <v>93</v>
      </c>
      <c r="C65" s="12" t="s">
        <v>602</v>
      </c>
      <c r="D65" s="12" t="s">
        <v>664</v>
      </c>
      <c r="E65" s="12" t="s">
        <v>615</v>
      </c>
      <c r="F65" s="12" t="s">
        <v>605</v>
      </c>
      <c r="G65" s="12" t="s">
        <v>614</v>
      </c>
      <c r="H65" s="5" t="s">
        <v>205</v>
      </c>
      <c r="I65" s="6" t="s">
        <v>206</v>
      </c>
      <c r="J65" s="6"/>
      <c r="K65" s="15" t="s">
        <v>255</v>
      </c>
      <c r="L65" s="6" t="s">
        <v>413</v>
      </c>
      <c r="M65" s="6" t="s">
        <v>555</v>
      </c>
      <c r="N65" s="12">
        <v>28340</v>
      </c>
      <c r="O65" s="12">
        <v>70846</v>
      </c>
      <c r="P65" s="16">
        <v>24.7</v>
      </c>
      <c r="Q65" s="6" t="s">
        <v>416</v>
      </c>
      <c r="R65" s="24" t="s">
        <v>417</v>
      </c>
      <c r="S65" s="18" t="s">
        <v>414</v>
      </c>
      <c r="T65" s="18" t="s">
        <v>415</v>
      </c>
      <c r="U65" s="18" t="s">
        <v>269</v>
      </c>
      <c r="V65" s="6">
        <v>20</v>
      </c>
      <c r="W65" s="6"/>
    </row>
    <row r="66" spans="1:23" ht="16.2" hidden="1" x14ac:dyDescent="0.4">
      <c r="A66" s="1" t="str">
        <f t="shared" si="0"/>
        <v>EDM -161109-RH706023106740001</v>
      </c>
      <c r="B66" s="12">
        <v>94</v>
      </c>
      <c r="C66" s="12" t="s">
        <v>602</v>
      </c>
      <c r="D66" s="12" t="s">
        <v>664</v>
      </c>
      <c r="E66" s="12" t="s">
        <v>673</v>
      </c>
      <c r="F66" s="12" t="s">
        <v>605</v>
      </c>
      <c r="G66" s="12" t="s">
        <v>606</v>
      </c>
      <c r="H66" s="5" t="s">
        <v>223</v>
      </c>
      <c r="I66" s="6" t="s">
        <v>224</v>
      </c>
      <c r="J66" s="6"/>
      <c r="K66" s="15" t="s">
        <v>254</v>
      </c>
      <c r="L66" s="6" t="s">
        <v>292</v>
      </c>
      <c r="M66" s="6" t="s">
        <v>515</v>
      </c>
      <c r="N66" s="12">
        <v>7182</v>
      </c>
      <c r="O66" s="12">
        <v>17955</v>
      </c>
      <c r="P66" s="16">
        <v>23.5</v>
      </c>
      <c r="Q66" s="6" t="s">
        <v>293</v>
      </c>
      <c r="R66" s="6" t="s">
        <v>465</v>
      </c>
      <c r="S66" s="18" t="s">
        <v>464</v>
      </c>
      <c r="T66" s="18" t="s">
        <v>294</v>
      </c>
      <c r="U66" s="18" t="s">
        <v>269</v>
      </c>
      <c r="V66" s="6">
        <v>20</v>
      </c>
      <c r="W66" s="6"/>
    </row>
    <row r="67" spans="1:23" ht="16.2" hidden="1" x14ac:dyDescent="0.4">
      <c r="A67" s="1" t="str">
        <f t="shared" ref="A67:A130" si="1">+L67&amp;C67&amp;D67&amp;E67&amp;F67&amp;G67</f>
        <v>IGL -050721-I8506023106740001</v>
      </c>
      <c r="B67" s="12">
        <v>94</v>
      </c>
      <c r="C67" s="12" t="s">
        <v>602</v>
      </c>
      <c r="D67" s="12" t="s">
        <v>664</v>
      </c>
      <c r="E67" s="12" t="s">
        <v>673</v>
      </c>
      <c r="F67" s="12" t="s">
        <v>605</v>
      </c>
      <c r="G67" s="12" t="s">
        <v>606</v>
      </c>
      <c r="H67" s="5" t="s">
        <v>223</v>
      </c>
      <c r="I67" s="6" t="s">
        <v>224</v>
      </c>
      <c r="J67" s="6"/>
      <c r="K67" s="15" t="s">
        <v>252</v>
      </c>
      <c r="L67" s="6" t="s">
        <v>358</v>
      </c>
      <c r="M67" s="6" t="s">
        <v>539</v>
      </c>
      <c r="N67" s="12">
        <v>10978</v>
      </c>
      <c r="O67" s="12">
        <v>27444</v>
      </c>
      <c r="P67" s="16">
        <v>23.5</v>
      </c>
      <c r="Q67" s="6" t="s">
        <v>357</v>
      </c>
      <c r="R67" s="18" t="s">
        <v>359</v>
      </c>
      <c r="S67" s="18" t="s">
        <v>492</v>
      </c>
      <c r="T67" s="6" t="s">
        <v>360</v>
      </c>
      <c r="U67" s="6" t="s">
        <v>269</v>
      </c>
      <c r="V67" s="6">
        <v>80</v>
      </c>
      <c r="W67" s="6"/>
    </row>
    <row r="68" spans="1:23" ht="16.2" hidden="1" x14ac:dyDescent="0.4">
      <c r="A68" s="1" t="str">
        <f t="shared" si="1"/>
        <v>GME -170117-QQ406028601320001</v>
      </c>
      <c r="B68" s="12">
        <v>99</v>
      </c>
      <c r="C68" s="12" t="s">
        <v>602</v>
      </c>
      <c r="D68" s="12" t="s">
        <v>674</v>
      </c>
      <c r="E68" s="12" t="s">
        <v>675</v>
      </c>
      <c r="F68" s="12" t="s">
        <v>605</v>
      </c>
      <c r="G68" s="12" t="s">
        <v>606</v>
      </c>
      <c r="H68" s="5" t="s">
        <v>105</v>
      </c>
      <c r="I68" s="6" t="s">
        <v>106</v>
      </c>
      <c r="J68" s="6"/>
      <c r="K68" s="15" t="s">
        <v>237</v>
      </c>
      <c r="L68" s="6" t="s">
        <v>314</v>
      </c>
      <c r="M68" s="6" t="s">
        <v>525</v>
      </c>
      <c r="N68" s="12">
        <v>2717</v>
      </c>
      <c r="O68" s="12">
        <v>6791</v>
      </c>
      <c r="P68" s="16">
        <v>30.35</v>
      </c>
      <c r="Q68" s="6" t="s">
        <v>315</v>
      </c>
      <c r="R68" s="6" t="s">
        <v>316</v>
      </c>
      <c r="S68" s="18" t="s">
        <v>470</v>
      </c>
      <c r="T68" s="18" t="s">
        <v>321</v>
      </c>
      <c r="U68" s="18" t="s">
        <v>269</v>
      </c>
      <c r="V68" s="6">
        <v>100</v>
      </c>
      <c r="W68" s="6"/>
    </row>
    <row r="69" spans="1:23" ht="16.2" hidden="1" x14ac:dyDescent="0.4">
      <c r="A69" s="1" t="str">
        <f t="shared" si="1"/>
        <v>MME -780817-SAA06034103331101</v>
      </c>
      <c r="B69" s="12">
        <v>100</v>
      </c>
      <c r="C69" s="12" t="s">
        <v>602</v>
      </c>
      <c r="D69" s="12" t="s">
        <v>676</v>
      </c>
      <c r="E69" s="12" t="s">
        <v>677</v>
      </c>
      <c r="F69" s="12" t="s">
        <v>647</v>
      </c>
      <c r="G69" s="12" t="s">
        <v>606</v>
      </c>
      <c r="H69" s="5" t="s">
        <v>55</v>
      </c>
      <c r="I69" s="6" t="s">
        <v>56</v>
      </c>
      <c r="J69" s="6"/>
      <c r="K69" s="15" t="s">
        <v>236</v>
      </c>
      <c r="L69" s="6" t="s">
        <v>400</v>
      </c>
      <c r="M69" s="6" t="s">
        <v>551</v>
      </c>
      <c r="N69" s="12">
        <v>116</v>
      </c>
      <c r="O69" s="12">
        <v>290</v>
      </c>
      <c r="P69" s="16">
        <v>25</v>
      </c>
      <c r="Q69" s="6" t="s">
        <v>409</v>
      </c>
      <c r="R69" s="39" t="s">
        <v>775</v>
      </c>
      <c r="S69" s="18" t="s">
        <v>402</v>
      </c>
      <c r="T69" s="18" t="s">
        <v>405</v>
      </c>
      <c r="U69" s="18" t="s">
        <v>269</v>
      </c>
      <c r="V69" s="6">
        <v>100</v>
      </c>
      <c r="W69" s="6"/>
    </row>
    <row r="70" spans="1:23" ht="16.2" hidden="1" x14ac:dyDescent="0.4">
      <c r="A70" s="1" t="str">
        <f t="shared" si="1"/>
        <v>MME -780817-SAA06034103411101</v>
      </c>
      <c r="B70" s="12">
        <v>101</v>
      </c>
      <c r="C70" s="12" t="s">
        <v>602</v>
      </c>
      <c r="D70" s="12" t="s">
        <v>676</v>
      </c>
      <c r="E70" s="12" t="s">
        <v>678</v>
      </c>
      <c r="F70" s="12" t="s">
        <v>647</v>
      </c>
      <c r="G70" s="12" t="s">
        <v>606</v>
      </c>
      <c r="H70" s="5" t="s">
        <v>87</v>
      </c>
      <c r="I70" s="6" t="s">
        <v>88</v>
      </c>
      <c r="J70" s="6"/>
      <c r="K70" s="15" t="s">
        <v>236</v>
      </c>
      <c r="L70" s="6" t="s">
        <v>400</v>
      </c>
      <c r="M70" s="6" t="s">
        <v>551</v>
      </c>
      <c r="N70" s="12">
        <v>12</v>
      </c>
      <c r="O70" s="12">
        <v>28</v>
      </c>
      <c r="P70" s="16">
        <v>30</v>
      </c>
      <c r="Q70" s="6" t="s">
        <v>409</v>
      </c>
      <c r="R70" s="39" t="s">
        <v>775</v>
      </c>
      <c r="S70" s="18" t="s">
        <v>402</v>
      </c>
      <c r="T70" s="18" t="s">
        <v>405</v>
      </c>
      <c r="U70" s="18" t="s">
        <v>269</v>
      </c>
      <c r="V70" s="6">
        <v>100</v>
      </c>
      <c r="W70" s="6"/>
    </row>
    <row r="71" spans="1:23" ht="16.2" hidden="1" x14ac:dyDescent="0.4">
      <c r="A71" s="1" t="str">
        <f t="shared" si="1"/>
        <v>PRO -120815-NHA06034512461201</v>
      </c>
      <c r="B71" s="12">
        <v>106</v>
      </c>
      <c r="C71" s="12" t="s">
        <v>602</v>
      </c>
      <c r="D71" s="12" t="s">
        <v>679</v>
      </c>
      <c r="E71" s="12" t="s">
        <v>680</v>
      </c>
      <c r="F71" s="12" t="s">
        <v>616</v>
      </c>
      <c r="G71" s="12" t="s">
        <v>606</v>
      </c>
      <c r="H71" s="5" t="s">
        <v>43</v>
      </c>
      <c r="I71" s="6" t="s">
        <v>44</v>
      </c>
      <c r="J71" s="6"/>
      <c r="K71" s="15" t="s">
        <v>242</v>
      </c>
      <c r="L71" s="6" t="s">
        <v>422</v>
      </c>
      <c r="M71" s="6" t="s">
        <v>558</v>
      </c>
      <c r="N71" s="12">
        <v>13</v>
      </c>
      <c r="O71" s="12">
        <v>31</v>
      </c>
      <c r="P71" s="16">
        <v>2056</v>
      </c>
      <c r="Q71" s="15" t="s">
        <v>242</v>
      </c>
      <c r="R71" s="6" t="s">
        <v>422</v>
      </c>
      <c r="S71" s="18" t="s">
        <v>426</v>
      </c>
      <c r="T71" s="18" t="s">
        <v>429</v>
      </c>
      <c r="U71" s="18" t="s">
        <v>336</v>
      </c>
      <c r="V71" s="6">
        <v>100</v>
      </c>
      <c r="W71" s="6"/>
    </row>
    <row r="72" spans="1:23" ht="16.2" hidden="1" x14ac:dyDescent="0.4">
      <c r="A72" s="1" t="str">
        <f t="shared" si="1"/>
        <v>PRO -120815-NHA06034512951101</v>
      </c>
      <c r="B72" s="12">
        <v>107</v>
      </c>
      <c r="C72" s="12" t="s">
        <v>602</v>
      </c>
      <c r="D72" s="12" t="s">
        <v>679</v>
      </c>
      <c r="E72" s="12" t="s">
        <v>681</v>
      </c>
      <c r="F72" s="12" t="s">
        <v>647</v>
      </c>
      <c r="G72" s="12" t="s">
        <v>606</v>
      </c>
      <c r="H72" s="5" t="s">
        <v>137</v>
      </c>
      <c r="I72" s="6" t="s">
        <v>138</v>
      </c>
      <c r="J72" s="6"/>
      <c r="K72" s="15" t="s">
        <v>242</v>
      </c>
      <c r="L72" s="6" t="s">
        <v>422</v>
      </c>
      <c r="M72" s="6" t="s">
        <v>558</v>
      </c>
      <c r="N72" s="12">
        <v>304</v>
      </c>
      <c r="O72" s="12">
        <v>758</v>
      </c>
      <c r="P72" s="16">
        <v>833</v>
      </c>
      <c r="Q72" s="15" t="s">
        <v>242</v>
      </c>
      <c r="R72" s="6" t="s">
        <v>422</v>
      </c>
      <c r="S72" s="18" t="s">
        <v>427</v>
      </c>
      <c r="T72" s="18" t="s">
        <v>430</v>
      </c>
      <c r="U72" s="18" t="s">
        <v>423</v>
      </c>
      <c r="V72" s="6">
        <v>100</v>
      </c>
      <c r="W72" s="6"/>
    </row>
    <row r="73" spans="1:23" ht="16.2" hidden="1" x14ac:dyDescent="0.4">
      <c r="A73" s="1" t="str">
        <f t="shared" si="1"/>
        <v>IIS -140512-PR506034518651101</v>
      </c>
      <c r="B73" s="12">
        <v>108</v>
      </c>
      <c r="C73" s="12" t="s">
        <v>602</v>
      </c>
      <c r="D73" s="12" t="s">
        <v>679</v>
      </c>
      <c r="E73" s="12" t="s">
        <v>682</v>
      </c>
      <c r="F73" s="12" t="s">
        <v>647</v>
      </c>
      <c r="G73" s="12" t="s">
        <v>606</v>
      </c>
      <c r="H73" s="5" t="s">
        <v>131</v>
      </c>
      <c r="I73" s="6" t="s">
        <v>132</v>
      </c>
      <c r="J73" s="6"/>
      <c r="K73" s="15" t="s">
        <v>244</v>
      </c>
      <c r="L73" s="6" t="s">
        <v>365</v>
      </c>
      <c r="M73" s="6" t="s">
        <v>543</v>
      </c>
      <c r="N73" s="12">
        <v>10462</v>
      </c>
      <c r="O73" s="12">
        <v>26155</v>
      </c>
      <c r="P73" s="16">
        <v>259</v>
      </c>
      <c r="Q73" s="6" t="s">
        <v>376</v>
      </c>
      <c r="R73" s="6" t="s">
        <v>377</v>
      </c>
      <c r="S73" s="18" t="s">
        <v>369</v>
      </c>
      <c r="T73" s="18" t="s">
        <v>374</v>
      </c>
      <c r="U73" s="18" t="s">
        <v>269</v>
      </c>
      <c r="V73" s="6">
        <v>100</v>
      </c>
      <c r="W73" s="6"/>
    </row>
    <row r="74" spans="1:23" ht="16.2" hidden="1" x14ac:dyDescent="0.4">
      <c r="A74" s="1" t="str">
        <f t="shared" si="1"/>
        <v>IIS -140512-PR506034518730002</v>
      </c>
      <c r="B74" s="12">
        <v>109</v>
      </c>
      <c r="C74" s="12" t="s">
        <v>602</v>
      </c>
      <c r="D74" s="12" t="s">
        <v>679</v>
      </c>
      <c r="E74" s="12" t="s">
        <v>683</v>
      </c>
      <c r="F74" s="12" t="s">
        <v>605</v>
      </c>
      <c r="G74" s="12" t="s">
        <v>614</v>
      </c>
      <c r="H74" s="5" t="s">
        <v>27</v>
      </c>
      <c r="I74" s="6" t="s">
        <v>28</v>
      </c>
      <c r="J74" s="6"/>
      <c r="K74" s="15" t="s">
        <v>244</v>
      </c>
      <c r="L74" s="6" t="s">
        <v>365</v>
      </c>
      <c r="M74" s="6" t="s">
        <v>543</v>
      </c>
      <c r="N74" s="12">
        <v>17393</v>
      </c>
      <c r="O74" s="12">
        <v>43481</v>
      </c>
      <c r="P74" s="16">
        <v>259</v>
      </c>
      <c r="Q74" s="6" t="s">
        <v>376</v>
      </c>
      <c r="R74" s="6" t="s">
        <v>377</v>
      </c>
      <c r="S74" s="18" t="s">
        <v>369</v>
      </c>
      <c r="T74" s="18" t="s">
        <v>374</v>
      </c>
      <c r="U74" s="18" t="s">
        <v>269</v>
      </c>
      <c r="V74" s="6">
        <v>100</v>
      </c>
      <c r="W74" s="6"/>
    </row>
    <row r="75" spans="1:23" ht="16.2" hidden="1" x14ac:dyDescent="0.4">
      <c r="A75" s="1" t="str">
        <f t="shared" si="1"/>
        <v>EMV -640304-77906034521520701</v>
      </c>
      <c r="B75" s="12">
        <v>111</v>
      </c>
      <c r="C75" s="12" t="s">
        <v>602</v>
      </c>
      <c r="D75" s="12" t="s">
        <v>679</v>
      </c>
      <c r="E75" s="12" t="s">
        <v>684</v>
      </c>
      <c r="F75" s="12" t="s">
        <v>685</v>
      </c>
      <c r="G75" s="12" t="s">
        <v>606</v>
      </c>
      <c r="H75" s="5" t="s">
        <v>67</v>
      </c>
      <c r="I75" s="6" t="s">
        <v>68</v>
      </c>
      <c r="J75" s="6"/>
      <c r="K75" s="15" t="s">
        <v>247</v>
      </c>
      <c r="L75" s="6" t="s">
        <v>295</v>
      </c>
      <c r="M75" s="6" t="s">
        <v>517</v>
      </c>
      <c r="N75" s="12">
        <v>56506</v>
      </c>
      <c r="O75" s="12">
        <v>141265</v>
      </c>
      <c r="P75" s="16">
        <v>99.9</v>
      </c>
      <c r="Q75" s="15" t="s">
        <v>247</v>
      </c>
      <c r="R75" s="6" t="s">
        <v>295</v>
      </c>
      <c r="S75" s="18" t="s">
        <v>468</v>
      </c>
      <c r="T75" s="18" t="s">
        <v>298</v>
      </c>
      <c r="U75" s="18" t="s">
        <v>269</v>
      </c>
      <c r="V75" s="6">
        <v>100</v>
      </c>
      <c r="W75" s="6"/>
    </row>
    <row r="76" spans="1:23" ht="16.2" hidden="1" x14ac:dyDescent="0.4">
      <c r="A76" s="1" t="str">
        <f t="shared" si="1"/>
        <v>PRO -120815-NHA06034524830201</v>
      </c>
      <c r="B76" s="12">
        <v>114</v>
      </c>
      <c r="C76" s="12" t="s">
        <v>602</v>
      </c>
      <c r="D76" s="12" t="s">
        <v>679</v>
      </c>
      <c r="E76" s="12" t="s">
        <v>686</v>
      </c>
      <c r="F76" s="12" t="s">
        <v>614</v>
      </c>
      <c r="G76" s="12" t="s">
        <v>606</v>
      </c>
      <c r="H76" s="5" t="s">
        <v>107</v>
      </c>
      <c r="I76" s="6" t="s">
        <v>108</v>
      </c>
      <c r="J76" s="6"/>
      <c r="K76" s="15" t="s">
        <v>242</v>
      </c>
      <c r="L76" s="6" t="s">
        <v>422</v>
      </c>
      <c r="M76" s="6" t="s">
        <v>558</v>
      </c>
      <c r="N76" s="12">
        <v>29</v>
      </c>
      <c r="O76" s="12">
        <v>72</v>
      </c>
      <c r="P76" s="16">
        <v>3255.9</v>
      </c>
      <c r="Q76" s="15" t="s">
        <v>242</v>
      </c>
      <c r="R76" s="6" t="s">
        <v>422</v>
      </c>
      <c r="S76" s="18" t="s">
        <v>428</v>
      </c>
      <c r="T76" s="18" t="s">
        <v>430</v>
      </c>
      <c r="U76" s="18" t="s">
        <v>423</v>
      </c>
      <c r="V76" s="6">
        <v>100</v>
      </c>
      <c r="W76" s="6"/>
    </row>
    <row r="77" spans="1:23" ht="16.2" hidden="1" x14ac:dyDescent="0.4">
      <c r="A77" s="1" t="str">
        <f t="shared" si="1"/>
        <v>GTE -840618-IJ706034540670001</v>
      </c>
      <c r="B77" s="12">
        <v>116</v>
      </c>
      <c r="C77" s="12" t="s">
        <v>602</v>
      </c>
      <c r="D77" s="12" t="s">
        <v>679</v>
      </c>
      <c r="E77" s="12" t="s">
        <v>687</v>
      </c>
      <c r="F77" s="12" t="s">
        <v>605</v>
      </c>
      <c r="G77" s="12" t="s">
        <v>606</v>
      </c>
      <c r="H77" s="5" t="s">
        <v>73</v>
      </c>
      <c r="I77" s="6" t="s">
        <v>74</v>
      </c>
      <c r="J77" s="6"/>
      <c r="K77" s="15" t="s">
        <v>256</v>
      </c>
      <c r="L77" s="6" t="s">
        <v>306</v>
      </c>
      <c r="M77" s="6" t="s">
        <v>523</v>
      </c>
      <c r="N77" s="12">
        <v>113980</v>
      </c>
      <c r="O77" s="12">
        <v>284950</v>
      </c>
      <c r="P77" s="16">
        <v>25.47</v>
      </c>
      <c r="Q77" s="15" t="s">
        <v>256</v>
      </c>
      <c r="R77" s="6" t="s">
        <v>306</v>
      </c>
      <c r="S77" s="18" t="s">
        <v>307</v>
      </c>
      <c r="T77" s="18" t="s">
        <v>308</v>
      </c>
      <c r="U77" s="18" t="s">
        <v>269</v>
      </c>
      <c r="V77" s="6">
        <v>100</v>
      </c>
      <c r="W77" s="6"/>
    </row>
    <row r="78" spans="1:23" ht="16.2" hidden="1" x14ac:dyDescent="0.4">
      <c r="A78" s="1" t="str">
        <f t="shared" si="1"/>
        <v>BSM -961107-QV706034600230201</v>
      </c>
      <c r="B78" s="12">
        <v>118</v>
      </c>
      <c r="C78" s="12" t="s">
        <v>602</v>
      </c>
      <c r="D78" s="12" t="s">
        <v>688</v>
      </c>
      <c r="E78" s="12" t="s">
        <v>689</v>
      </c>
      <c r="F78" s="12" t="s">
        <v>614</v>
      </c>
      <c r="G78" s="12" t="s">
        <v>606</v>
      </c>
      <c r="H78" s="5" t="s">
        <v>65</v>
      </c>
      <c r="I78" s="6" t="s">
        <v>66</v>
      </c>
      <c r="J78" s="6"/>
      <c r="K78" s="15" t="s">
        <v>246</v>
      </c>
      <c r="L78" s="15" t="s">
        <v>450</v>
      </c>
      <c r="M78" s="6" t="s">
        <v>507</v>
      </c>
      <c r="N78" s="12">
        <v>22</v>
      </c>
      <c r="O78" s="12">
        <v>54</v>
      </c>
      <c r="P78" s="16">
        <v>2157.87</v>
      </c>
      <c r="Q78" s="15" t="s">
        <v>246</v>
      </c>
      <c r="R78" s="15" t="s">
        <v>450</v>
      </c>
      <c r="S78" s="18" t="s">
        <v>458</v>
      </c>
      <c r="T78" s="18" t="s">
        <v>280</v>
      </c>
      <c r="U78" s="18" t="s">
        <v>281</v>
      </c>
      <c r="V78" s="6">
        <v>100</v>
      </c>
      <c r="W78" s="6"/>
    </row>
    <row r="79" spans="1:23" ht="16.2" hidden="1" x14ac:dyDescent="0.4">
      <c r="A79" s="1" t="str">
        <f t="shared" si="1"/>
        <v>LLR -830511-9Y906043600571301</v>
      </c>
      <c r="B79" s="12">
        <v>120</v>
      </c>
      <c r="C79" s="12" t="s">
        <v>602</v>
      </c>
      <c r="D79" s="12" t="s">
        <v>690</v>
      </c>
      <c r="E79" s="12" t="s">
        <v>691</v>
      </c>
      <c r="F79" s="12" t="s">
        <v>611</v>
      </c>
      <c r="G79" s="12" t="s">
        <v>606</v>
      </c>
      <c r="H79" s="5" t="s">
        <v>91</v>
      </c>
      <c r="I79" s="6" t="s">
        <v>92</v>
      </c>
      <c r="J79" s="6"/>
      <c r="K79" s="15" t="s">
        <v>257</v>
      </c>
      <c r="L79" s="6" t="s">
        <v>378</v>
      </c>
      <c r="M79" s="6" t="s">
        <v>545</v>
      </c>
      <c r="N79" s="12">
        <v>47456</v>
      </c>
      <c r="O79" s="12">
        <v>118640</v>
      </c>
      <c r="P79" s="16">
        <v>58.96</v>
      </c>
      <c r="Q79" s="15" t="s">
        <v>257</v>
      </c>
      <c r="R79" s="6" t="s">
        <v>378</v>
      </c>
      <c r="S79" s="18" t="s">
        <v>379</v>
      </c>
      <c r="T79" s="18" t="s">
        <v>380</v>
      </c>
      <c r="U79" s="18" t="s">
        <v>269</v>
      </c>
      <c r="V79" s="6">
        <v>100</v>
      </c>
      <c r="W79" s="6"/>
    </row>
    <row r="80" spans="1:23" ht="16.2" hidden="1" x14ac:dyDescent="0.4">
      <c r="A80" s="1" t="str">
        <f t="shared" si="1"/>
        <v>GTE -840618-IJ706043607010001</v>
      </c>
      <c r="B80" s="12">
        <v>123</v>
      </c>
      <c r="C80" s="12" t="s">
        <v>602</v>
      </c>
      <c r="D80" s="12" t="s">
        <v>690</v>
      </c>
      <c r="E80" s="12" t="s">
        <v>692</v>
      </c>
      <c r="F80" s="12" t="s">
        <v>605</v>
      </c>
      <c r="G80" s="12" t="s">
        <v>606</v>
      </c>
      <c r="H80" s="5" t="s">
        <v>17</v>
      </c>
      <c r="I80" s="6" t="s">
        <v>18</v>
      </c>
      <c r="J80" s="6"/>
      <c r="K80" s="15" t="s">
        <v>256</v>
      </c>
      <c r="L80" s="6" t="s">
        <v>306</v>
      </c>
      <c r="M80" s="6" t="s">
        <v>523</v>
      </c>
      <c r="N80" s="12">
        <v>5199042</v>
      </c>
      <c r="O80" s="12">
        <v>12997603</v>
      </c>
      <c r="P80" s="16">
        <v>10.87</v>
      </c>
      <c r="Q80" s="15" t="s">
        <v>256</v>
      </c>
      <c r="R80" s="6" t="s">
        <v>306</v>
      </c>
      <c r="S80" s="18" t="s">
        <v>469</v>
      </c>
      <c r="T80" s="18" t="s">
        <v>309</v>
      </c>
      <c r="U80" s="18" t="s">
        <v>269</v>
      </c>
      <c r="V80" s="6">
        <v>100</v>
      </c>
      <c r="W80" s="6"/>
    </row>
    <row r="81" spans="1:23" ht="64.8" x14ac:dyDescent="0.4">
      <c r="A81" s="1" t="str">
        <f t="shared" si="1"/>
        <v>UIAM-711003-6E406044614000201</v>
      </c>
      <c r="B81" s="12">
        <v>125</v>
      </c>
      <c r="C81" s="12" t="s">
        <v>602</v>
      </c>
      <c r="D81" s="12" t="s">
        <v>693</v>
      </c>
      <c r="E81" s="12" t="s">
        <v>694</v>
      </c>
      <c r="F81" s="12" t="s">
        <v>614</v>
      </c>
      <c r="G81" s="12" t="s">
        <v>606</v>
      </c>
      <c r="H81" s="5" t="s">
        <v>35</v>
      </c>
      <c r="I81" s="40" t="s">
        <v>36</v>
      </c>
      <c r="J81" s="40" t="str">
        <f>+UPPER(I81)</f>
        <v>GRAPAS. PARA   ANEURISMA   TAMAÑO   ESTÁNDAR   DE   MATERIAL   NO MAGNÉTICO PERMANENTE RECTA. TIPO: YASARGIL. LONGITUD DE QUIJADA: 7 MM. APERTURA: 6.2 MM. FUERZA  EN GRAMOS:   150. PIEZA.</v>
      </c>
      <c r="K81" s="15" t="s">
        <v>258</v>
      </c>
      <c r="L81" s="6" t="s">
        <v>766</v>
      </c>
      <c r="M81" s="32" t="s">
        <v>764</v>
      </c>
      <c r="N81" s="12">
        <v>67</v>
      </c>
      <c r="O81" s="12">
        <v>167</v>
      </c>
      <c r="P81" s="16">
        <v>8600</v>
      </c>
      <c r="Q81" s="29" t="s">
        <v>779</v>
      </c>
      <c r="R81" s="29" t="s">
        <v>778</v>
      </c>
      <c r="S81" s="29" t="s">
        <v>782</v>
      </c>
      <c r="T81" s="29" t="s">
        <v>781</v>
      </c>
      <c r="U81" s="29" t="s">
        <v>780</v>
      </c>
      <c r="V81" s="6">
        <v>100</v>
      </c>
      <c r="W81" s="6"/>
    </row>
    <row r="82" spans="1:23" ht="64.8" x14ac:dyDescent="0.4">
      <c r="A82" s="1" t="str">
        <f t="shared" si="1"/>
        <v>UIAM-711003-6E406044614180201</v>
      </c>
      <c r="B82" s="12">
        <v>126</v>
      </c>
      <c r="C82" s="12" t="s">
        <v>602</v>
      </c>
      <c r="D82" s="12" t="s">
        <v>693</v>
      </c>
      <c r="E82" s="12" t="s">
        <v>695</v>
      </c>
      <c r="F82" s="12" t="s">
        <v>614</v>
      </c>
      <c r="G82" s="12" t="s">
        <v>606</v>
      </c>
      <c r="H82" s="5" t="s">
        <v>89</v>
      </c>
      <c r="I82" s="40" t="s">
        <v>90</v>
      </c>
      <c r="J82" s="40" t="str">
        <f>+UPPER(I82)</f>
        <v>GRAPAS. PARA   ANEURISMA   TAMAÑO   ESTÁNDAR   DE   MATERIAL   NO MAGNÉTICO PERMANENTE RECTA. TIPO: YASARGIL. LONGITUD DE QUIJADA: 9 MM. APERTURA: 7.0 MM. FUERZA  EN GRAMOS:   180. PIEZA.</v>
      </c>
      <c r="K82" s="15" t="s">
        <v>258</v>
      </c>
      <c r="L82" s="6" t="s">
        <v>766</v>
      </c>
      <c r="M82" s="32" t="s">
        <v>764</v>
      </c>
      <c r="N82" s="12">
        <v>39</v>
      </c>
      <c r="O82" s="12">
        <v>96</v>
      </c>
      <c r="P82" s="16">
        <v>8600</v>
      </c>
      <c r="Q82" s="29" t="s">
        <v>779</v>
      </c>
      <c r="R82" s="29" t="s">
        <v>778</v>
      </c>
      <c r="S82" s="29" t="s">
        <v>782</v>
      </c>
      <c r="T82" s="29" t="s">
        <v>783</v>
      </c>
      <c r="U82" s="29" t="s">
        <v>780</v>
      </c>
      <c r="V82" s="6">
        <v>100</v>
      </c>
      <c r="W82" s="6"/>
    </row>
    <row r="83" spans="1:23" ht="16.2" hidden="1" x14ac:dyDescent="0.4">
      <c r="A83" s="1" t="str">
        <f t="shared" si="1"/>
        <v>GIP -870706-PK906045603910003</v>
      </c>
      <c r="B83" s="12">
        <v>127</v>
      </c>
      <c r="C83" s="12" t="s">
        <v>602</v>
      </c>
      <c r="D83" s="12" t="s">
        <v>696</v>
      </c>
      <c r="E83" s="12" t="s">
        <v>697</v>
      </c>
      <c r="F83" s="12" t="s">
        <v>605</v>
      </c>
      <c r="G83" s="12" t="s">
        <v>618</v>
      </c>
      <c r="H83" s="5" t="s">
        <v>93</v>
      </c>
      <c r="I83" s="6" t="s">
        <v>94</v>
      </c>
      <c r="J83" s="6"/>
      <c r="K83" s="15" t="s">
        <v>249</v>
      </c>
      <c r="L83" s="6" t="s">
        <v>453</v>
      </c>
      <c r="M83" s="6" t="s">
        <v>529</v>
      </c>
      <c r="N83" s="12">
        <v>663426</v>
      </c>
      <c r="O83" s="12">
        <v>1658563</v>
      </c>
      <c r="P83" s="16">
        <v>174</v>
      </c>
      <c r="Q83" s="15" t="s">
        <v>249</v>
      </c>
      <c r="R83" s="6" t="s">
        <v>453</v>
      </c>
      <c r="S83" s="18" t="s">
        <v>474</v>
      </c>
      <c r="T83" s="18" t="s">
        <v>290</v>
      </c>
      <c r="U83" s="18" t="s">
        <v>269</v>
      </c>
      <c r="V83" s="6">
        <v>100</v>
      </c>
      <c r="W83" s="6"/>
    </row>
    <row r="84" spans="1:23" ht="16.2" hidden="1" x14ac:dyDescent="0.4">
      <c r="A84" s="1" t="str">
        <f t="shared" si="1"/>
        <v>GIP -870706-PK906045603910003</v>
      </c>
      <c r="B84" s="12">
        <v>127</v>
      </c>
      <c r="C84" s="12" t="s">
        <v>602</v>
      </c>
      <c r="D84" s="12" t="s">
        <v>696</v>
      </c>
      <c r="E84" s="12" t="s">
        <v>697</v>
      </c>
      <c r="F84" s="12" t="s">
        <v>605</v>
      </c>
      <c r="G84" s="12" t="s">
        <v>618</v>
      </c>
      <c r="H84" s="5" t="s">
        <v>93</v>
      </c>
      <c r="I84" s="6" t="s">
        <v>94</v>
      </c>
      <c r="J84" s="6"/>
      <c r="K84" s="15" t="s">
        <v>249</v>
      </c>
      <c r="L84" s="6" t="s">
        <v>453</v>
      </c>
      <c r="M84" s="6" t="s">
        <v>529</v>
      </c>
      <c r="N84" s="12">
        <v>663426</v>
      </c>
      <c r="O84" s="12">
        <v>1658563</v>
      </c>
      <c r="P84" s="16">
        <v>174</v>
      </c>
      <c r="Q84" s="15" t="s">
        <v>249</v>
      </c>
      <c r="R84" s="6" t="s">
        <v>453</v>
      </c>
      <c r="S84" s="18" t="s">
        <v>475</v>
      </c>
      <c r="T84" s="18" t="s">
        <v>291</v>
      </c>
      <c r="U84" s="18" t="s">
        <v>269</v>
      </c>
      <c r="V84" s="6">
        <v>100</v>
      </c>
      <c r="W84" s="6"/>
    </row>
    <row r="85" spans="1:23" ht="16.2" hidden="1" x14ac:dyDescent="0.4">
      <c r="A85" s="1" t="str">
        <f t="shared" si="1"/>
        <v>GIP -870706-PK906045604090004</v>
      </c>
      <c r="B85" s="12">
        <v>128</v>
      </c>
      <c r="C85" s="12" t="s">
        <v>602</v>
      </c>
      <c r="D85" s="12" t="s">
        <v>696</v>
      </c>
      <c r="E85" s="12" t="s">
        <v>698</v>
      </c>
      <c r="F85" s="12" t="s">
        <v>605</v>
      </c>
      <c r="G85" s="12" t="s">
        <v>621</v>
      </c>
      <c r="H85" s="5" t="s">
        <v>69</v>
      </c>
      <c r="I85" s="6" t="s">
        <v>70</v>
      </c>
      <c r="J85" s="6"/>
      <c r="K85" s="15" t="s">
        <v>249</v>
      </c>
      <c r="L85" s="6" t="s">
        <v>453</v>
      </c>
      <c r="M85" s="6" t="s">
        <v>529</v>
      </c>
      <c r="N85" s="12">
        <v>266601</v>
      </c>
      <c r="O85" s="12">
        <v>666501</v>
      </c>
      <c r="P85" s="16">
        <v>174</v>
      </c>
      <c r="Q85" s="15" t="s">
        <v>249</v>
      </c>
      <c r="R85" s="6" t="s">
        <v>453</v>
      </c>
      <c r="S85" s="18" t="s">
        <v>474</v>
      </c>
      <c r="T85" s="18" t="s">
        <v>290</v>
      </c>
      <c r="U85" s="18" t="s">
        <v>269</v>
      </c>
      <c r="V85" s="6">
        <v>100</v>
      </c>
      <c r="W85" s="6"/>
    </row>
    <row r="86" spans="1:23" ht="16.2" hidden="1" x14ac:dyDescent="0.4">
      <c r="A86" s="1" t="str">
        <f t="shared" si="1"/>
        <v>GIP -870706-PK906045604090004</v>
      </c>
      <c r="B86" s="12">
        <v>128</v>
      </c>
      <c r="C86" s="12" t="s">
        <v>602</v>
      </c>
      <c r="D86" s="12" t="s">
        <v>696</v>
      </c>
      <c r="E86" s="12" t="s">
        <v>698</v>
      </c>
      <c r="F86" s="12" t="s">
        <v>605</v>
      </c>
      <c r="G86" s="12" t="s">
        <v>621</v>
      </c>
      <c r="H86" s="5" t="s">
        <v>69</v>
      </c>
      <c r="I86" s="6" t="s">
        <v>70</v>
      </c>
      <c r="J86" s="6"/>
      <c r="K86" s="15" t="s">
        <v>249</v>
      </c>
      <c r="L86" s="6" t="s">
        <v>453</v>
      </c>
      <c r="M86" s="6" t="s">
        <v>529</v>
      </c>
      <c r="N86" s="12">
        <v>266601</v>
      </c>
      <c r="O86" s="12">
        <v>666501</v>
      </c>
      <c r="P86" s="16">
        <v>174</v>
      </c>
      <c r="Q86" s="15" t="s">
        <v>249</v>
      </c>
      <c r="R86" s="6" t="s">
        <v>453</v>
      </c>
      <c r="S86" s="18" t="s">
        <v>475</v>
      </c>
      <c r="T86" s="18" t="s">
        <v>291</v>
      </c>
      <c r="U86" s="18" t="s">
        <v>269</v>
      </c>
      <c r="V86" s="6">
        <v>100</v>
      </c>
      <c r="W86" s="6"/>
    </row>
    <row r="87" spans="1:23" ht="16.2" hidden="1" x14ac:dyDescent="0.4">
      <c r="A87" s="1" t="str">
        <f t="shared" si="1"/>
        <v>IAA -980126-MD406047001121201</v>
      </c>
      <c r="B87" s="12">
        <v>133</v>
      </c>
      <c r="C87" s="12" t="s">
        <v>602</v>
      </c>
      <c r="D87" s="12" t="s">
        <v>699</v>
      </c>
      <c r="E87" s="12" t="s">
        <v>700</v>
      </c>
      <c r="F87" s="12" t="s">
        <v>616</v>
      </c>
      <c r="G87" s="12" t="s">
        <v>606</v>
      </c>
      <c r="H87" s="5" t="s">
        <v>75</v>
      </c>
      <c r="I87" s="6" t="s">
        <v>76</v>
      </c>
      <c r="J87" s="6"/>
      <c r="K87" s="15" t="s">
        <v>259</v>
      </c>
      <c r="L87" s="6" t="s">
        <v>354</v>
      </c>
      <c r="M87" s="6" t="s">
        <v>537</v>
      </c>
      <c r="N87" s="12">
        <v>77959</v>
      </c>
      <c r="O87" s="12">
        <v>194896</v>
      </c>
      <c r="P87" s="16">
        <v>32</v>
      </c>
      <c r="Q87" s="15" t="s">
        <v>259</v>
      </c>
      <c r="R87" s="18" t="s">
        <v>354</v>
      </c>
      <c r="S87" s="18" t="s">
        <v>490</v>
      </c>
      <c r="T87" s="18" t="s">
        <v>355</v>
      </c>
      <c r="U87" s="18" t="s">
        <v>325</v>
      </c>
      <c r="V87" s="6">
        <v>100</v>
      </c>
      <c r="W87" s="6"/>
    </row>
    <row r="88" spans="1:23" ht="16.2" hidden="1" x14ac:dyDescent="0.4">
      <c r="A88" s="1" t="str">
        <f t="shared" si="1"/>
        <v>MMM -140828-8E706050619771101</v>
      </c>
      <c r="B88" s="12">
        <v>137</v>
      </c>
      <c r="C88" s="12" t="s">
        <v>602</v>
      </c>
      <c r="D88" s="12" t="s">
        <v>701</v>
      </c>
      <c r="E88" s="12" t="s">
        <v>702</v>
      </c>
      <c r="F88" s="12" t="s">
        <v>647</v>
      </c>
      <c r="G88" s="12" t="s">
        <v>606</v>
      </c>
      <c r="H88" s="5" t="s">
        <v>155</v>
      </c>
      <c r="I88" s="6" t="s">
        <v>156</v>
      </c>
      <c r="J88" s="6"/>
      <c r="K88" s="15" t="s">
        <v>260</v>
      </c>
      <c r="L88" s="6" t="s">
        <v>411</v>
      </c>
      <c r="M88" s="6" t="s">
        <v>553</v>
      </c>
      <c r="N88" s="12">
        <v>12</v>
      </c>
      <c r="O88" s="12">
        <v>30</v>
      </c>
      <c r="P88" s="16">
        <v>18123.599999999999</v>
      </c>
      <c r="Q88" s="15" t="s">
        <v>260</v>
      </c>
      <c r="R88" s="6" t="s">
        <v>411</v>
      </c>
      <c r="S88" s="18" t="s">
        <v>496</v>
      </c>
      <c r="T88" s="18" t="s">
        <v>497</v>
      </c>
      <c r="U88" s="18" t="s">
        <v>412</v>
      </c>
      <c r="V88" s="6">
        <v>100</v>
      </c>
      <c r="W88" s="6"/>
    </row>
    <row r="89" spans="1:23" ht="16.2" hidden="1" x14ac:dyDescent="0.4">
      <c r="A89" s="1" t="str">
        <f t="shared" si="1"/>
        <v>IAA -980126-MD406052000210000</v>
      </c>
      <c r="B89" s="12">
        <v>139</v>
      </c>
      <c r="C89" s="12" t="s">
        <v>602</v>
      </c>
      <c r="D89" s="12" t="s">
        <v>703</v>
      </c>
      <c r="E89" s="12" t="s">
        <v>704</v>
      </c>
      <c r="F89" s="12" t="s">
        <v>605</v>
      </c>
      <c r="G89" s="12" t="s">
        <v>605</v>
      </c>
      <c r="H89" s="5" t="s">
        <v>77</v>
      </c>
      <c r="I89" s="6" t="s">
        <v>78</v>
      </c>
      <c r="J89" s="6"/>
      <c r="K89" s="15" t="s">
        <v>259</v>
      </c>
      <c r="L89" s="6" t="s">
        <v>354</v>
      </c>
      <c r="M89" s="6" t="s">
        <v>537</v>
      </c>
      <c r="N89" s="12">
        <v>6581</v>
      </c>
      <c r="O89" s="12">
        <v>16452</v>
      </c>
      <c r="P89" s="16">
        <v>198</v>
      </c>
      <c r="Q89" s="15" t="s">
        <v>259</v>
      </c>
      <c r="R89" s="18" t="s">
        <v>354</v>
      </c>
      <c r="S89" s="18" t="s">
        <v>491</v>
      </c>
      <c r="T89" s="18" t="s">
        <v>356</v>
      </c>
      <c r="U89" s="18" t="s">
        <v>270</v>
      </c>
      <c r="V89" s="6">
        <v>100</v>
      </c>
      <c r="W89" s="6"/>
    </row>
    <row r="90" spans="1:23" ht="16.2" hidden="1" x14ac:dyDescent="0.4">
      <c r="A90" s="1" t="str">
        <f t="shared" si="1"/>
        <v>AIM -930716-2M906052704200002</v>
      </c>
      <c r="B90" s="12">
        <v>143</v>
      </c>
      <c r="C90" s="12" t="s">
        <v>602</v>
      </c>
      <c r="D90" s="12" t="s">
        <v>705</v>
      </c>
      <c r="E90" s="12" t="s">
        <v>706</v>
      </c>
      <c r="F90" s="12" t="s">
        <v>605</v>
      </c>
      <c r="G90" s="12" t="s">
        <v>614</v>
      </c>
      <c r="H90" s="5" t="s">
        <v>37</v>
      </c>
      <c r="I90" s="6" t="s">
        <v>38</v>
      </c>
      <c r="J90" s="6"/>
      <c r="K90" s="15" t="s">
        <v>248</v>
      </c>
      <c r="L90" s="6" t="s">
        <v>444</v>
      </c>
      <c r="M90" s="6" t="s">
        <v>501</v>
      </c>
      <c r="N90" s="12">
        <v>1094</v>
      </c>
      <c r="O90" s="12">
        <v>2735</v>
      </c>
      <c r="P90" s="16">
        <v>180</v>
      </c>
      <c r="Q90" s="15" t="s">
        <v>248</v>
      </c>
      <c r="R90" s="6" t="s">
        <v>444</v>
      </c>
      <c r="S90" s="18" t="s">
        <v>273</v>
      </c>
      <c r="T90" s="18" t="s">
        <v>271</v>
      </c>
      <c r="U90" s="18" t="s">
        <v>270</v>
      </c>
      <c r="V90" s="6">
        <v>100</v>
      </c>
      <c r="W90" s="6"/>
    </row>
    <row r="91" spans="1:23" ht="16.2" hidden="1" x14ac:dyDescent="0.4">
      <c r="A91" s="1" t="str">
        <f t="shared" si="1"/>
        <v>AIM -930716-2M906052704200002</v>
      </c>
      <c r="B91" s="12">
        <v>143</v>
      </c>
      <c r="C91" s="12" t="s">
        <v>602</v>
      </c>
      <c r="D91" s="12" t="s">
        <v>705</v>
      </c>
      <c r="E91" s="12" t="s">
        <v>706</v>
      </c>
      <c r="F91" s="12" t="s">
        <v>605</v>
      </c>
      <c r="G91" s="12" t="s">
        <v>614</v>
      </c>
      <c r="H91" s="5" t="s">
        <v>37</v>
      </c>
      <c r="I91" s="6" t="s">
        <v>38</v>
      </c>
      <c r="J91" s="6"/>
      <c r="K91" s="15" t="s">
        <v>248</v>
      </c>
      <c r="L91" s="6" t="s">
        <v>444</v>
      </c>
      <c r="M91" s="6" t="s">
        <v>501</v>
      </c>
      <c r="N91" s="12">
        <v>1094</v>
      </c>
      <c r="O91" s="12">
        <v>2735</v>
      </c>
      <c r="P91" s="16">
        <v>180</v>
      </c>
      <c r="Q91" s="6" t="s">
        <v>272</v>
      </c>
      <c r="R91" s="6" t="s">
        <v>445</v>
      </c>
      <c r="S91" s="18" t="s">
        <v>273</v>
      </c>
      <c r="T91" s="18" t="s">
        <v>271</v>
      </c>
      <c r="U91" s="18" t="s">
        <v>269</v>
      </c>
      <c r="V91" s="6">
        <v>100</v>
      </c>
      <c r="W91" s="6"/>
    </row>
    <row r="92" spans="1:23" ht="16.2" hidden="1" x14ac:dyDescent="0.4">
      <c r="A92" s="1" t="str">
        <f t="shared" si="1"/>
        <v>AIM -930716-2M906052705520002</v>
      </c>
      <c r="B92" s="12">
        <v>144</v>
      </c>
      <c r="C92" s="12" t="s">
        <v>602</v>
      </c>
      <c r="D92" s="12" t="s">
        <v>705</v>
      </c>
      <c r="E92" s="12" t="s">
        <v>707</v>
      </c>
      <c r="F92" s="12" t="s">
        <v>605</v>
      </c>
      <c r="G92" s="12" t="s">
        <v>614</v>
      </c>
      <c r="H92" s="5" t="s">
        <v>129</v>
      </c>
      <c r="I92" s="6" t="s">
        <v>130</v>
      </c>
      <c r="J92" s="6"/>
      <c r="K92" s="15" t="s">
        <v>248</v>
      </c>
      <c r="L92" s="6" t="s">
        <v>444</v>
      </c>
      <c r="M92" s="6" t="s">
        <v>501</v>
      </c>
      <c r="N92" s="12">
        <v>4056</v>
      </c>
      <c r="O92" s="12">
        <v>10139</v>
      </c>
      <c r="P92" s="16">
        <v>180</v>
      </c>
      <c r="Q92" s="15" t="s">
        <v>248</v>
      </c>
      <c r="R92" s="6" t="s">
        <v>444</v>
      </c>
      <c r="S92" s="18" t="s">
        <v>273</v>
      </c>
      <c r="T92" s="18" t="s">
        <v>271</v>
      </c>
      <c r="U92" s="18" t="s">
        <v>270</v>
      </c>
      <c r="V92" s="6">
        <v>100</v>
      </c>
      <c r="W92" s="6"/>
    </row>
    <row r="93" spans="1:23" ht="16.2" hidden="1" x14ac:dyDescent="0.4">
      <c r="A93" s="1" t="str">
        <f t="shared" si="1"/>
        <v>AIM -930716-2M906052705520002</v>
      </c>
      <c r="B93" s="12">
        <v>144</v>
      </c>
      <c r="C93" s="12" t="s">
        <v>602</v>
      </c>
      <c r="D93" s="12" t="s">
        <v>705</v>
      </c>
      <c r="E93" s="12" t="s">
        <v>707</v>
      </c>
      <c r="F93" s="12" t="s">
        <v>605</v>
      </c>
      <c r="G93" s="12" t="s">
        <v>614</v>
      </c>
      <c r="H93" s="5" t="s">
        <v>129</v>
      </c>
      <c r="I93" s="6" t="s">
        <v>130</v>
      </c>
      <c r="J93" s="6"/>
      <c r="K93" s="15" t="s">
        <v>248</v>
      </c>
      <c r="L93" s="6" t="s">
        <v>444</v>
      </c>
      <c r="M93" s="6" t="s">
        <v>501</v>
      </c>
      <c r="N93" s="12">
        <v>4056</v>
      </c>
      <c r="O93" s="12">
        <v>10139</v>
      </c>
      <c r="P93" s="16">
        <v>180</v>
      </c>
      <c r="Q93" s="6" t="s">
        <v>272</v>
      </c>
      <c r="R93" s="6" t="s">
        <v>445</v>
      </c>
      <c r="S93" s="18" t="s">
        <v>273</v>
      </c>
      <c r="T93" s="18" t="s">
        <v>271</v>
      </c>
      <c r="U93" s="18" t="s">
        <v>269</v>
      </c>
      <c r="V93" s="6">
        <v>100</v>
      </c>
      <c r="W93" s="6"/>
    </row>
    <row r="94" spans="1:23" ht="16.2" hidden="1" x14ac:dyDescent="0.4">
      <c r="A94" s="1" t="str">
        <f t="shared" si="1"/>
        <v>DME -971017-FZ706055004461101</v>
      </c>
      <c r="B94" s="12">
        <v>146</v>
      </c>
      <c r="C94" s="12" t="s">
        <v>602</v>
      </c>
      <c r="D94" s="12" t="s">
        <v>708</v>
      </c>
      <c r="E94" s="12" t="s">
        <v>709</v>
      </c>
      <c r="F94" s="12" t="s">
        <v>647</v>
      </c>
      <c r="G94" s="12" t="s">
        <v>606</v>
      </c>
      <c r="H94" s="5" t="s">
        <v>203</v>
      </c>
      <c r="I94" s="6" t="s">
        <v>204</v>
      </c>
      <c r="J94" s="6"/>
      <c r="K94" s="15" t="s">
        <v>250</v>
      </c>
      <c r="L94" s="6" t="s">
        <v>451</v>
      </c>
      <c r="M94" s="6" t="s">
        <v>513</v>
      </c>
      <c r="N94" s="12">
        <v>140936</v>
      </c>
      <c r="O94" s="12">
        <v>352342</v>
      </c>
      <c r="P94" s="16">
        <v>185</v>
      </c>
      <c r="Q94" s="15" t="s">
        <v>250</v>
      </c>
      <c r="R94" s="6" t="s">
        <v>451</v>
      </c>
      <c r="S94" s="18" t="s">
        <v>461</v>
      </c>
      <c r="T94" s="18" t="s">
        <v>290</v>
      </c>
      <c r="U94" s="18" t="s">
        <v>269</v>
      </c>
      <c r="V94" s="6">
        <v>80</v>
      </c>
      <c r="W94" s="6"/>
    </row>
    <row r="95" spans="1:23" ht="16.2" hidden="1" x14ac:dyDescent="0.4">
      <c r="A95" s="1" t="str">
        <f t="shared" si="1"/>
        <v>DME -971017-FZ706055004461101</v>
      </c>
      <c r="B95" s="12">
        <v>146</v>
      </c>
      <c r="C95" s="12" t="s">
        <v>602</v>
      </c>
      <c r="D95" s="12" t="s">
        <v>708</v>
      </c>
      <c r="E95" s="12" t="s">
        <v>709</v>
      </c>
      <c r="F95" s="12" t="s">
        <v>647</v>
      </c>
      <c r="G95" s="12" t="s">
        <v>606</v>
      </c>
      <c r="H95" s="5" t="s">
        <v>203</v>
      </c>
      <c r="I95" s="6" t="s">
        <v>204</v>
      </c>
      <c r="J95" s="6"/>
      <c r="K95" s="15" t="s">
        <v>250</v>
      </c>
      <c r="L95" s="6" t="s">
        <v>451</v>
      </c>
      <c r="M95" s="6" t="s">
        <v>513</v>
      </c>
      <c r="N95" s="12">
        <v>140936</v>
      </c>
      <c r="O95" s="12">
        <v>352342</v>
      </c>
      <c r="P95" s="16">
        <v>185</v>
      </c>
      <c r="Q95" s="15" t="s">
        <v>250</v>
      </c>
      <c r="R95" s="6" t="s">
        <v>451</v>
      </c>
      <c r="S95" s="18" t="s">
        <v>462</v>
      </c>
      <c r="T95" s="18" t="s">
        <v>291</v>
      </c>
      <c r="U95" s="18" t="s">
        <v>269</v>
      </c>
      <c r="V95" s="6">
        <v>80</v>
      </c>
      <c r="W95" s="6"/>
    </row>
    <row r="96" spans="1:23" ht="16.2" hidden="1" x14ac:dyDescent="0.4">
      <c r="A96" s="1" t="str">
        <f t="shared" si="1"/>
        <v>SUP -060615-BY806055004461101</v>
      </c>
      <c r="B96" s="12">
        <v>146</v>
      </c>
      <c r="C96" s="12" t="s">
        <v>602</v>
      </c>
      <c r="D96" s="12" t="s">
        <v>708</v>
      </c>
      <c r="E96" s="12" t="s">
        <v>709</v>
      </c>
      <c r="F96" s="12" t="s">
        <v>647</v>
      </c>
      <c r="G96" s="12" t="s">
        <v>606</v>
      </c>
      <c r="H96" s="5" t="s">
        <v>203</v>
      </c>
      <c r="I96" s="6" t="s">
        <v>204</v>
      </c>
      <c r="J96" s="6"/>
      <c r="K96" s="15" t="s">
        <v>261</v>
      </c>
      <c r="L96" s="6" t="s">
        <v>433</v>
      </c>
      <c r="M96" s="6" t="s">
        <v>560</v>
      </c>
      <c r="N96" s="12">
        <v>35236</v>
      </c>
      <c r="O96" s="12">
        <v>88087</v>
      </c>
      <c r="P96" s="16">
        <v>193.2</v>
      </c>
      <c r="Q96" s="15" t="s">
        <v>261</v>
      </c>
      <c r="R96" s="6" t="s">
        <v>433</v>
      </c>
      <c r="S96" s="18" t="s">
        <v>434</v>
      </c>
      <c r="T96" s="18" t="s">
        <v>437</v>
      </c>
      <c r="U96" s="18" t="s">
        <v>336</v>
      </c>
      <c r="V96" s="6">
        <v>20</v>
      </c>
      <c r="W96" s="6"/>
    </row>
    <row r="97" spans="1:23" ht="16.2" hidden="1" x14ac:dyDescent="0.4">
      <c r="A97" s="1" t="str">
        <f t="shared" si="1"/>
        <v>SUP -060615-BY806055004461101</v>
      </c>
      <c r="B97" s="12">
        <v>146</v>
      </c>
      <c r="C97" s="12" t="s">
        <v>602</v>
      </c>
      <c r="D97" s="12" t="s">
        <v>708</v>
      </c>
      <c r="E97" s="12" t="s">
        <v>709</v>
      </c>
      <c r="F97" s="12" t="s">
        <v>647</v>
      </c>
      <c r="G97" s="12" t="s">
        <v>606</v>
      </c>
      <c r="H97" s="5" t="s">
        <v>203</v>
      </c>
      <c r="I97" s="6" t="s">
        <v>204</v>
      </c>
      <c r="J97" s="6"/>
      <c r="K97" s="15" t="s">
        <v>261</v>
      </c>
      <c r="L97" s="6" t="s">
        <v>433</v>
      </c>
      <c r="M97" s="6" t="s">
        <v>560</v>
      </c>
      <c r="N97" s="12">
        <v>35236</v>
      </c>
      <c r="O97" s="12">
        <v>88087</v>
      </c>
      <c r="P97" s="16">
        <v>193.2</v>
      </c>
      <c r="Q97" s="15" t="s">
        <v>261</v>
      </c>
      <c r="R97" s="6" t="s">
        <v>433</v>
      </c>
      <c r="S97" s="18" t="s">
        <v>435</v>
      </c>
      <c r="T97" s="18" t="s">
        <v>437</v>
      </c>
      <c r="U97" s="18" t="s">
        <v>336</v>
      </c>
      <c r="V97" s="6">
        <v>20</v>
      </c>
      <c r="W97" s="6"/>
    </row>
    <row r="98" spans="1:23" ht="16.2" hidden="1" x14ac:dyDescent="0.4">
      <c r="A98" s="1" t="str">
        <f t="shared" si="1"/>
        <v>SUP -060615-BY806055004461101</v>
      </c>
      <c r="B98" s="12">
        <v>146</v>
      </c>
      <c r="C98" s="12" t="s">
        <v>602</v>
      </c>
      <c r="D98" s="12" t="s">
        <v>708</v>
      </c>
      <c r="E98" s="12" t="s">
        <v>709</v>
      </c>
      <c r="F98" s="12" t="s">
        <v>647</v>
      </c>
      <c r="G98" s="12" t="s">
        <v>606</v>
      </c>
      <c r="H98" s="5" t="s">
        <v>203</v>
      </c>
      <c r="I98" s="6" t="s">
        <v>204</v>
      </c>
      <c r="J98" s="6"/>
      <c r="K98" s="15" t="s">
        <v>261</v>
      </c>
      <c r="L98" s="6" t="s">
        <v>433</v>
      </c>
      <c r="M98" s="6" t="s">
        <v>560</v>
      </c>
      <c r="N98" s="12">
        <v>35236</v>
      </c>
      <c r="O98" s="12">
        <v>88087</v>
      </c>
      <c r="P98" s="16">
        <v>193.2</v>
      </c>
      <c r="Q98" s="15" t="s">
        <v>261</v>
      </c>
      <c r="R98" s="6" t="s">
        <v>433</v>
      </c>
      <c r="S98" s="18" t="s">
        <v>436</v>
      </c>
      <c r="T98" s="18" t="s">
        <v>437</v>
      </c>
      <c r="U98" s="18" t="s">
        <v>336</v>
      </c>
      <c r="V98" s="6">
        <v>20</v>
      </c>
      <c r="W98" s="6"/>
    </row>
    <row r="99" spans="1:23" ht="16.2" hidden="1" x14ac:dyDescent="0.4">
      <c r="A99" s="1" t="str">
        <f t="shared" si="1"/>
        <v>SUP -060615-BY806055006851201</v>
      </c>
      <c r="B99" s="12">
        <v>148</v>
      </c>
      <c r="C99" s="12" t="s">
        <v>602</v>
      </c>
      <c r="D99" s="12" t="s">
        <v>708</v>
      </c>
      <c r="E99" s="12" t="s">
        <v>710</v>
      </c>
      <c r="F99" s="12" t="s">
        <v>616</v>
      </c>
      <c r="G99" s="12" t="s">
        <v>606</v>
      </c>
      <c r="H99" s="5" t="s">
        <v>31</v>
      </c>
      <c r="I99" s="6" t="s">
        <v>32</v>
      </c>
      <c r="J99" s="6"/>
      <c r="K99" s="15" t="s">
        <v>261</v>
      </c>
      <c r="L99" s="6" t="s">
        <v>433</v>
      </c>
      <c r="M99" s="6" t="s">
        <v>560</v>
      </c>
      <c r="N99" s="12">
        <v>6976</v>
      </c>
      <c r="O99" s="12">
        <v>17439</v>
      </c>
      <c r="P99" s="16">
        <v>151.69999999999999</v>
      </c>
      <c r="Q99" s="15" t="s">
        <v>261</v>
      </c>
      <c r="R99" s="6" t="s">
        <v>433</v>
      </c>
      <c r="S99" s="18" t="s">
        <v>434</v>
      </c>
      <c r="T99" s="18" t="s">
        <v>437</v>
      </c>
      <c r="U99" s="18" t="s">
        <v>336</v>
      </c>
      <c r="V99" s="6">
        <v>100</v>
      </c>
      <c r="W99" s="6"/>
    </row>
    <row r="100" spans="1:23" ht="16.2" hidden="1" x14ac:dyDescent="0.4">
      <c r="A100" s="1" t="str">
        <f t="shared" si="1"/>
        <v>SUP -060615-BY806055006851201</v>
      </c>
      <c r="B100" s="12">
        <v>148</v>
      </c>
      <c r="C100" s="12" t="s">
        <v>602</v>
      </c>
      <c r="D100" s="12" t="s">
        <v>708</v>
      </c>
      <c r="E100" s="12" t="s">
        <v>710</v>
      </c>
      <c r="F100" s="12" t="s">
        <v>616</v>
      </c>
      <c r="G100" s="12" t="s">
        <v>606</v>
      </c>
      <c r="H100" s="5" t="s">
        <v>31</v>
      </c>
      <c r="I100" s="6" t="s">
        <v>32</v>
      </c>
      <c r="J100" s="6"/>
      <c r="K100" s="15" t="s">
        <v>261</v>
      </c>
      <c r="L100" s="6" t="s">
        <v>433</v>
      </c>
      <c r="M100" s="6" t="s">
        <v>560</v>
      </c>
      <c r="N100" s="12">
        <v>6976</v>
      </c>
      <c r="O100" s="12">
        <v>17439</v>
      </c>
      <c r="P100" s="16">
        <v>151.69999999999999</v>
      </c>
      <c r="Q100" s="15" t="s">
        <v>261</v>
      </c>
      <c r="R100" s="6" t="s">
        <v>433</v>
      </c>
      <c r="S100" s="18" t="s">
        <v>435</v>
      </c>
      <c r="T100" s="18" t="s">
        <v>437</v>
      </c>
      <c r="U100" s="18" t="s">
        <v>336</v>
      </c>
      <c r="V100" s="6">
        <v>100</v>
      </c>
      <c r="W100" s="6"/>
    </row>
    <row r="101" spans="1:23" ht="16.2" hidden="1" x14ac:dyDescent="0.4">
      <c r="A101" s="1" t="str">
        <f t="shared" si="1"/>
        <v>SUP -060615-BY806055006851201</v>
      </c>
      <c r="B101" s="12">
        <v>148</v>
      </c>
      <c r="C101" s="12" t="s">
        <v>602</v>
      </c>
      <c r="D101" s="12" t="s">
        <v>708</v>
      </c>
      <c r="E101" s="12" t="s">
        <v>710</v>
      </c>
      <c r="F101" s="12" t="s">
        <v>616</v>
      </c>
      <c r="G101" s="12" t="s">
        <v>606</v>
      </c>
      <c r="H101" s="5" t="s">
        <v>31</v>
      </c>
      <c r="I101" s="6" t="s">
        <v>32</v>
      </c>
      <c r="J101" s="6"/>
      <c r="K101" s="15" t="s">
        <v>261</v>
      </c>
      <c r="L101" s="6" t="s">
        <v>433</v>
      </c>
      <c r="M101" s="6" t="s">
        <v>560</v>
      </c>
      <c r="N101" s="12">
        <v>6976</v>
      </c>
      <c r="O101" s="12">
        <v>17439</v>
      </c>
      <c r="P101" s="16">
        <v>151.69999999999999</v>
      </c>
      <c r="Q101" s="15" t="s">
        <v>261</v>
      </c>
      <c r="R101" s="6" t="s">
        <v>433</v>
      </c>
      <c r="S101" s="18" t="s">
        <v>436</v>
      </c>
      <c r="T101" s="18" t="s">
        <v>437</v>
      </c>
      <c r="U101" s="18" t="s">
        <v>336</v>
      </c>
      <c r="V101" s="6">
        <v>100</v>
      </c>
      <c r="W101" s="6"/>
    </row>
    <row r="102" spans="1:23" ht="16.2" hidden="1" x14ac:dyDescent="0.4">
      <c r="A102" s="1" t="str">
        <f t="shared" si="1"/>
        <v>DME -971017-FZ706055012791101</v>
      </c>
      <c r="B102" s="12">
        <v>151</v>
      </c>
      <c r="C102" s="12" t="s">
        <v>602</v>
      </c>
      <c r="D102" s="12" t="s">
        <v>708</v>
      </c>
      <c r="E102" s="12" t="s">
        <v>711</v>
      </c>
      <c r="F102" s="12" t="s">
        <v>647</v>
      </c>
      <c r="G102" s="12" t="s">
        <v>606</v>
      </c>
      <c r="H102" s="5" t="s">
        <v>219</v>
      </c>
      <c r="I102" s="6" t="s">
        <v>220</v>
      </c>
      <c r="J102" s="6"/>
      <c r="K102" s="15" t="s">
        <v>250</v>
      </c>
      <c r="L102" s="6" t="s">
        <v>451</v>
      </c>
      <c r="M102" s="6" t="s">
        <v>513</v>
      </c>
      <c r="N102" s="12">
        <v>1428132</v>
      </c>
      <c r="O102" s="12">
        <v>3570326</v>
      </c>
      <c r="P102" s="16">
        <v>1.58</v>
      </c>
      <c r="Q102" s="15" t="s">
        <v>250</v>
      </c>
      <c r="R102" s="6" t="s">
        <v>451</v>
      </c>
      <c r="S102" s="18" t="s">
        <v>461</v>
      </c>
      <c r="T102" s="18" t="s">
        <v>290</v>
      </c>
      <c r="U102" s="18" t="s">
        <v>269</v>
      </c>
      <c r="V102" s="6">
        <v>80</v>
      </c>
      <c r="W102" s="6"/>
    </row>
    <row r="103" spans="1:23" ht="16.2" hidden="1" x14ac:dyDescent="0.4">
      <c r="A103" s="1" t="str">
        <f t="shared" si="1"/>
        <v>DME -971017-FZ706055012791101</v>
      </c>
      <c r="B103" s="12">
        <v>151</v>
      </c>
      <c r="C103" s="12" t="s">
        <v>602</v>
      </c>
      <c r="D103" s="12" t="s">
        <v>708</v>
      </c>
      <c r="E103" s="12" t="s">
        <v>711</v>
      </c>
      <c r="F103" s="12" t="s">
        <v>647</v>
      </c>
      <c r="G103" s="12" t="s">
        <v>606</v>
      </c>
      <c r="H103" s="5" t="s">
        <v>219</v>
      </c>
      <c r="I103" s="6" t="s">
        <v>220</v>
      </c>
      <c r="J103" s="6"/>
      <c r="K103" s="15" t="s">
        <v>250</v>
      </c>
      <c r="L103" s="6" t="s">
        <v>451</v>
      </c>
      <c r="M103" s="6" t="s">
        <v>513</v>
      </c>
      <c r="N103" s="12">
        <v>1428132</v>
      </c>
      <c r="O103" s="12">
        <v>3570326</v>
      </c>
      <c r="P103" s="16">
        <v>1.58</v>
      </c>
      <c r="Q103" s="15" t="s">
        <v>250</v>
      </c>
      <c r="R103" s="6" t="s">
        <v>451</v>
      </c>
      <c r="S103" s="18" t="s">
        <v>462</v>
      </c>
      <c r="T103" s="18" t="s">
        <v>291</v>
      </c>
      <c r="U103" s="18" t="s">
        <v>269</v>
      </c>
      <c r="V103" s="6">
        <v>80</v>
      </c>
      <c r="W103" s="6"/>
    </row>
    <row r="104" spans="1:23" ht="16.2" hidden="1" x14ac:dyDescent="0.4">
      <c r="A104" s="1" t="str">
        <f t="shared" si="1"/>
        <v>SUP -060615-BY806055012791101</v>
      </c>
      <c r="B104" s="12">
        <v>151</v>
      </c>
      <c r="C104" s="12" t="s">
        <v>602</v>
      </c>
      <c r="D104" s="12" t="s">
        <v>708</v>
      </c>
      <c r="E104" s="12" t="s">
        <v>711</v>
      </c>
      <c r="F104" s="12" t="s">
        <v>647</v>
      </c>
      <c r="G104" s="12" t="s">
        <v>606</v>
      </c>
      <c r="H104" s="5" t="s">
        <v>219</v>
      </c>
      <c r="I104" s="6" t="s">
        <v>220</v>
      </c>
      <c r="J104" s="6"/>
      <c r="K104" s="15" t="s">
        <v>261</v>
      </c>
      <c r="L104" s="6" t="s">
        <v>433</v>
      </c>
      <c r="M104" s="6" t="s">
        <v>560</v>
      </c>
      <c r="N104" s="12">
        <v>357033</v>
      </c>
      <c r="O104" s="12">
        <v>892585</v>
      </c>
      <c r="P104" s="16">
        <v>1.6</v>
      </c>
      <c r="Q104" s="15" t="s">
        <v>261</v>
      </c>
      <c r="R104" s="6" t="s">
        <v>433</v>
      </c>
      <c r="S104" s="18" t="s">
        <v>434</v>
      </c>
      <c r="T104" s="18" t="s">
        <v>437</v>
      </c>
      <c r="U104" s="18" t="s">
        <v>336</v>
      </c>
      <c r="V104" s="6">
        <v>20</v>
      </c>
      <c r="W104" s="6"/>
    </row>
    <row r="105" spans="1:23" ht="16.2" hidden="1" x14ac:dyDescent="0.4">
      <c r="A105" s="1" t="str">
        <f t="shared" si="1"/>
        <v>SUP -060615-BY806055012791101</v>
      </c>
      <c r="B105" s="12">
        <v>151</v>
      </c>
      <c r="C105" s="12" t="s">
        <v>602</v>
      </c>
      <c r="D105" s="12" t="s">
        <v>708</v>
      </c>
      <c r="E105" s="12" t="s">
        <v>711</v>
      </c>
      <c r="F105" s="12" t="s">
        <v>647</v>
      </c>
      <c r="G105" s="12" t="s">
        <v>606</v>
      </c>
      <c r="H105" s="5" t="s">
        <v>219</v>
      </c>
      <c r="I105" s="6" t="s">
        <v>220</v>
      </c>
      <c r="J105" s="6"/>
      <c r="K105" s="15" t="s">
        <v>261</v>
      </c>
      <c r="L105" s="6" t="s">
        <v>433</v>
      </c>
      <c r="M105" s="6" t="s">
        <v>560</v>
      </c>
      <c r="N105" s="12">
        <v>357033</v>
      </c>
      <c r="O105" s="12">
        <v>892585</v>
      </c>
      <c r="P105" s="16">
        <v>1.6</v>
      </c>
      <c r="Q105" s="15" t="s">
        <v>261</v>
      </c>
      <c r="R105" s="6" t="s">
        <v>433</v>
      </c>
      <c r="S105" s="18" t="s">
        <v>435</v>
      </c>
      <c r="T105" s="18" t="s">
        <v>437</v>
      </c>
      <c r="U105" s="18" t="s">
        <v>336</v>
      </c>
      <c r="V105" s="6">
        <v>20</v>
      </c>
      <c r="W105" s="6"/>
    </row>
    <row r="106" spans="1:23" ht="16.2" hidden="1" x14ac:dyDescent="0.4">
      <c r="A106" s="1" t="str">
        <f t="shared" si="1"/>
        <v>SUP -060615-BY806055012791101</v>
      </c>
      <c r="B106" s="12">
        <v>151</v>
      </c>
      <c r="C106" s="12" t="s">
        <v>602</v>
      </c>
      <c r="D106" s="12" t="s">
        <v>708</v>
      </c>
      <c r="E106" s="12" t="s">
        <v>711</v>
      </c>
      <c r="F106" s="12" t="s">
        <v>647</v>
      </c>
      <c r="G106" s="12" t="s">
        <v>606</v>
      </c>
      <c r="H106" s="5" t="s">
        <v>219</v>
      </c>
      <c r="I106" s="6" t="s">
        <v>220</v>
      </c>
      <c r="J106" s="6"/>
      <c r="K106" s="15" t="s">
        <v>261</v>
      </c>
      <c r="L106" s="6" t="s">
        <v>433</v>
      </c>
      <c r="M106" s="6" t="s">
        <v>560</v>
      </c>
      <c r="N106" s="12">
        <v>357033</v>
      </c>
      <c r="O106" s="12">
        <v>892585</v>
      </c>
      <c r="P106" s="16">
        <v>1.6</v>
      </c>
      <c r="Q106" s="15" t="s">
        <v>261</v>
      </c>
      <c r="R106" s="6" t="s">
        <v>433</v>
      </c>
      <c r="S106" s="18" t="s">
        <v>436</v>
      </c>
      <c r="T106" s="18" t="s">
        <v>437</v>
      </c>
      <c r="U106" s="18" t="s">
        <v>336</v>
      </c>
      <c r="V106" s="6">
        <v>20</v>
      </c>
      <c r="W106" s="6"/>
    </row>
    <row r="107" spans="1:23" ht="16.2" hidden="1" x14ac:dyDescent="0.4">
      <c r="A107" s="1" t="str">
        <f t="shared" si="1"/>
        <v>DME -971017-FZ706055021861201</v>
      </c>
      <c r="B107" s="12">
        <v>152</v>
      </c>
      <c r="C107" s="12" t="s">
        <v>602</v>
      </c>
      <c r="D107" s="12" t="s">
        <v>708</v>
      </c>
      <c r="E107" s="12" t="s">
        <v>712</v>
      </c>
      <c r="F107" s="12" t="s">
        <v>616</v>
      </c>
      <c r="G107" s="12" t="s">
        <v>606</v>
      </c>
      <c r="H107" s="5" t="s">
        <v>213</v>
      </c>
      <c r="I107" s="6" t="s">
        <v>214</v>
      </c>
      <c r="J107" s="6"/>
      <c r="K107" s="15" t="s">
        <v>250</v>
      </c>
      <c r="L107" s="6" t="s">
        <v>451</v>
      </c>
      <c r="M107" s="6" t="s">
        <v>513</v>
      </c>
      <c r="N107" s="12">
        <v>4321937</v>
      </c>
      <c r="O107" s="12">
        <v>10804854</v>
      </c>
      <c r="P107" s="16">
        <v>1.48</v>
      </c>
      <c r="Q107" s="15" t="s">
        <v>250</v>
      </c>
      <c r="R107" s="6" t="s">
        <v>451</v>
      </c>
      <c r="S107" s="18" t="s">
        <v>463</v>
      </c>
      <c r="T107" s="18" t="s">
        <v>290</v>
      </c>
      <c r="U107" s="18" t="s">
        <v>269</v>
      </c>
      <c r="V107" s="6">
        <v>80</v>
      </c>
      <c r="W107" s="6"/>
    </row>
    <row r="108" spans="1:23" ht="16.2" hidden="1" x14ac:dyDescent="0.4">
      <c r="A108" s="1" t="str">
        <f t="shared" si="1"/>
        <v>DME -971017-FZ706055021861201</v>
      </c>
      <c r="B108" s="12">
        <v>152</v>
      </c>
      <c r="C108" s="12" t="s">
        <v>602</v>
      </c>
      <c r="D108" s="12" t="s">
        <v>708</v>
      </c>
      <c r="E108" s="12" t="s">
        <v>712</v>
      </c>
      <c r="F108" s="12" t="s">
        <v>616</v>
      </c>
      <c r="G108" s="12" t="s">
        <v>606</v>
      </c>
      <c r="H108" s="5" t="s">
        <v>213</v>
      </c>
      <c r="I108" s="6" t="s">
        <v>214</v>
      </c>
      <c r="J108" s="6"/>
      <c r="K108" s="15" t="s">
        <v>250</v>
      </c>
      <c r="L108" s="6" t="s">
        <v>451</v>
      </c>
      <c r="M108" s="6" t="s">
        <v>513</v>
      </c>
      <c r="N108" s="12">
        <v>4321937</v>
      </c>
      <c r="O108" s="12">
        <v>10804854</v>
      </c>
      <c r="P108" s="16">
        <v>1.48</v>
      </c>
      <c r="Q108" s="15" t="s">
        <v>250</v>
      </c>
      <c r="R108" s="6" t="s">
        <v>451</v>
      </c>
      <c r="S108" s="18" t="s">
        <v>768</v>
      </c>
      <c r="T108" s="18" t="s">
        <v>291</v>
      </c>
      <c r="U108" s="18" t="s">
        <v>269</v>
      </c>
      <c r="V108" s="6">
        <v>80</v>
      </c>
      <c r="W108" s="6"/>
    </row>
    <row r="109" spans="1:23" ht="16.2" hidden="1" x14ac:dyDescent="0.4">
      <c r="A109" s="1" t="str">
        <f t="shared" si="1"/>
        <v>SUP -060615-BY806055021861201</v>
      </c>
      <c r="B109" s="12">
        <v>152</v>
      </c>
      <c r="C109" s="12" t="s">
        <v>602</v>
      </c>
      <c r="D109" s="12" t="s">
        <v>708</v>
      </c>
      <c r="E109" s="12" t="s">
        <v>712</v>
      </c>
      <c r="F109" s="12" t="s">
        <v>616</v>
      </c>
      <c r="G109" s="12" t="s">
        <v>606</v>
      </c>
      <c r="H109" s="5" t="s">
        <v>213</v>
      </c>
      <c r="I109" s="6" t="s">
        <v>214</v>
      </c>
      <c r="J109" s="6"/>
      <c r="K109" s="15" t="s">
        <v>261</v>
      </c>
      <c r="L109" s="6" t="s">
        <v>433</v>
      </c>
      <c r="M109" s="6" t="s">
        <v>560</v>
      </c>
      <c r="N109" s="12">
        <v>1080490</v>
      </c>
      <c r="O109" s="12">
        <v>2701212</v>
      </c>
      <c r="P109" s="16">
        <v>1.3</v>
      </c>
      <c r="Q109" s="15" t="s">
        <v>261</v>
      </c>
      <c r="R109" s="6" t="s">
        <v>433</v>
      </c>
      <c r="S109" s="18" t="s">
        <v>769</v>
      </c>
      <c r="T109" s="18" t="s">
        <v>437</v>
      </c>
      <c r="U109" s="18" t="s">
        <v>336</v>
      </c>
      <c r="V109" s="6">
        <v>20</v>
      </c>
      <c r="W109" s="6"/>
    </row>
    <row r="110" spans="1:23" ht="16.2" hidden="1" x14ac:dyDescent="0.4">
      <c r="A110" s="1" t="str">
        <f t="shared" si="1"/>
        <v>SUP -060615-BY806055021861201</v>
      </c>
      <c r="B110" s="12">
        <v>152</v>
      </c>
      <c r="C110" s="12" t="s">
        <v>602</v>
      </c>
      <c r="D110" s="12" t="s">
        <v>708</v>
      </c>
      <c r="E110" s="12" t="s">
        <v>712</v>
      </c>
      <c r="F110" s="12" t="s">
        <v>616</v>
      </c>
      <c r="G110" s="12" t="s">
        <v>606</v>
      </c>
      <c r="H110" s="5" t="s">
        <v>213</v>
      </c>
      <c r="I110" s="6" t="s">
        <v>214</v>
      </c>
      <c r="J110" s="6"/>
      <c r="K110" s="15" t="s">
        <v>261</v>
      </c>
      <c r="L110" s="6" t="s">
        <v>433</v>
      </c>
      <c r="M110" s="6" t="s">
        <v>560</v>
      </c>
      <c r="N110" s="12">
        <v>1080490</v>
      </c>
      <c r="O110" s="12">
        <v>2701212</v>
      </c>
      <c r="P110" s="16">
        <v>1.3</v>
      </c>
      <c r="Q110" s="15" t="s">
        <v>261</v>
      </c>
      <c r="R110" s="6" t="s">
        <v>433</v>
      </c>
      <c r="S110" s="18" t="s">
        <v>771</v>
      </c>
      <c r="T110" s="18" t="s">
        <v>437</v>
      </c>
      <c r="U110" s="18" t="s">
        <v>336</v>
      </c>
      <c r="V110" s="6">
        <v>20</v>
      </c>
      <c r="W110" s="6"/>
    </row>
    <row r="111" spans="1:23" ht="16.2" hidden="1" x14ac:dyDescent="0.4">
      <c r="A111" s="1" t="str">
        <f t="shared" si="1"/>
        <v>SUP -060615-BY806055021861201</v>
      </c>
      <c r="B111" s="12">
        <v>152</v>
      </c>
      <c r="C111" s="12" t="s">
        <v>602</v>
      </c>
      <c r="D111" s="12" t="s">
        <v>708</v>
      </c>
      <c r="E111" s="12" t="s">
        <v>712</v>
      </c>
      <c r="F111" s="12" t="s">
        <v>616</v>
      </c>
      <c r="G111" s="12" t="s">
        <v>606</v>
      </c>
      <c r="H111" s="5" t="s">
        <v>213</v>
      </c>
      <c r="I111" s="6" t="s">
        <v>214</v>
      </c>
      <c r="J111" s="6"/>
      <c r="K111" s="15" t="s">
        <v>261</v>
      </c>
      <c r="L111" s="6" t="s">
        <v>433</v>
      </c>
      <c r="M111" s="6" t="s">
        <v>560</v>
      </c>
      <c r="N111" s="12">
        <v>1080490</v>
      </c>
      <c r="O111" s="12">
        <v>2701212</v>
      </c>
      <c r="P111" s="16">
        <v>1.3</v>
      </c>
      <c r="Q111" s="15" t="s">
        <v>261</v>
      </c>
      <c r="R111" s="6" t="s">
        <v>433</v>
      </c>
      <c r="S111" s="18" t="s">
        <v>770</v>
      </c>
      <c r="T111" s="18" t="s">
        <v>437</v>
      </c>
      <c r="U111" s="18" t="s">
        <v>336</v>
      </c>
      <c r="V111" s="6">
        <v>20</v>
      </c>
      <c r="W111" s="6"/>
    </row>
    <row r="112" spans="1:23" ht="16.2" hidden="1" x14ac:dyDescent="0.4">
      <c r="A112" s="1" t="str">
        <f t="shared" si="1"/>
        <v>DME -971017-FZ706055026080701</v>
      </c>
      <c r="B112" s="12">
        <v>154</v>
      </c>
      <c r="C112" s="12" t="s">
        <v>602</v>
      </c>
      <c r="D112" s="12" t="s">
        <v>708</v>
      </c>
      <c r="E112" s="12" t="s">
        <v>713</v>
      </c>
      <c r="F112" s="12" t="s">
        <v>685</v>
      </c>
      <c r="G112" s="12" t="s">
        <v>606</v>
      </c>
      <c r="H112" s="5" t="s">
        <v>215</v>
      </c>
      <c r="I112" s="6" t="s">
        <v>216</v>
      </c>
      <c r="J112" s="6"/>
      <c r="K112" s="15" t="s">
        <v>250</v>
      </c>
      <c r="L112" s="6" t="s">
        <v>451</v>
      </c>
      <c r="M112" s="6" t="s">
        <v>513</v>
      </c>
      <c r="N112" s="12">
        <v>1136000</v>
      </c>
      <c r="O112" s="12">
        <v>2840000</v>
      </c>
      <c r="P112" s="16">
        <v>1.85</v>
      </c>
      <c r="Q112" s="15" t="s">
        <v>250</v>
      </c>
      <c r="R112" s="6" t="s">
        <v>451</v>
      </c>
      <c r="S112" s="18" t="s">
        <v>461</v>
      </c>
      <c r="T112" s="18" t="s">
        <v>290</v>
      </c>
      <c r="U112" s="18" t="s">
        <v>269</v>
      </c>
      <c r="V112" s="6">
        <v>80</v>
      </c>
      <c r="W112" s="6"/>
    </row>
    <row r="113" spans="1:23" ht="16.2" hidden="1" x14ac:dyDescent="0.4">
      <c r="A113" s="1" t="str">
        <f t="shared" si="1"/>
        <v>DME -971017-FZ706055026080701</v>
      </c>
      <c r="B113" s="12">
        <v>154</v>
      </c>
      <c r="C113" s="12" t="s">
        <v>602</v>
      </c>
      <c r="D113" s="12" t="s">
        <v>708</v>
      </c>
      <c r="E113" s="12" t="s">
        <v>713</v>
      </c>
      <c r="F113" s="12" t="s">
        <v>685</v>
      </c>
      <c r="G113" s="12" t="s">
        <v>606</v>
      </c>
      <c r="H113" s="5" t="s">
        <v>215</v>
      </c>
      <c r="I113" s="6" t="s">
        <v>216</v>
      </c>
      <c r="J113" s="6"/>
      <c r="K113" s="15" t="s">
        <v>250</v>
      </c>
      <c r="L113" s="6" t="s">
        <v>451</v>
      </c>
      <c r="M113" s="6" t="s">
        <v>513</v>
      </c>
      <c r="N113" s="12">
        <v>1136000</v>
      </c>
      <c r="O113" s="12">
        <v>2840000</v>
      </c>
      <c r="P113" s="16">
        <v>1.85</v>
      </c>
      <c r="Q113" s="15" t="s">
        <v>250</v>
      </c>
      <c r="R113" s="6" t="s">
        <v>451</v>
      </c>
      <c r="S113" s="18" t="s">
        <v>462</v>
      </c>
      <c r="T113" s="18" t="s">
        <v>291</v>
      </c>
      <c r="U113" s="18" t="s">
        <v>269</v>
      </c>
      <c r="V113" s="6">
        <v>80</v>
      </c>
      <c r="W113" s="6"/>
    </row>
    <row r="114" spans="1:23" ht="16.2" hidden="1" x14ac:dyDescent="0.4">
      <c r="A114" s="1" t="str">
        <f t="shared" si="1"/>
        <v>SUP -060615-BY806055026080701</v>
      </c>
      <c r="B114" s="12">
        <v>154</v>
      </c>
      <c r="C114" s="12" t="s">
        <v>602</v>
      </c>
      <c r="D114" s="12" t="s">
        <v>708</v>
      </c>
      <c r="E114" s="12" t="s">
        <v>713</v>
      </c>
      <c r="F114" s="12" t="s">
        <v>685</v>
      </c>
      <c r="G114" s="12" t="s">
        <v>606</v>
      </c>
      <c r="H114" s="5" t="s">
        <v>215</v>
      </c>
      <c r="I114" s="6" t="s">
        <v>216</v>
      </c>
      <c r="J114" s="6"/>
      <c r="K114" s="15" t="s">
        <v>261</v>
      </c>
      <c r="L114" s="6" t="s">
        <v>433</v>
      </c>
      <c r="M114" s="6" t="s">
        <v>560</v>
      </c>
      <c r="N114" s="12">
        <v>284000</v>
      </c>
      <c r="O114" s="12">
        <v>709999</v>
      </c>
      <c r="P114" s="16">
        <v>1.6</v>
      </c>
      <c r="Q114" s="15" t="s">
        <v>261</v>
      </c>
      <c r="R114" s="6" t="s">
        <v>433</v>
      </c>
      <c r="S114" s="18" t="s">
        <v>434</v>
      </c>
      <c r="T114" s="18" t="s">
        <v>437</v>
      </c>
      <c r="U114" s="18" t="s">
        <v>336</v>
      </c>
      <c r="V114" s="6">
        <v>20</v>
      </c>
      <c r="W114" s="6"/>
    </row>
    <row r="115" spans="1:23" ht="16.2" hidden="1" x14ac:dyDescent="0.4">
      <c r="A115" s="1" t="str">
        <f t="shared" si="1"/>
        <v>SUP -060615-BY806055026080701</v>
      </c>
      <c r="B115" s="12">
        <v>154</v>
      </c>
      <c r="C115" s="12" t="s">
        <v>602</v>
      </c>
      <c r="D115" s="12" t="s">
        <v>708</v>
      </c>
      <c r="E115" s="12" t="s">
        <v>713</v>
      </c>
      <c r="F115" s="12" t="s">
        <v>685</v>
      </c>
      <c r="G115" s="12" t="s">
        <v>606</v>
      </c>
      <c r="H115" s="5" t="s">
        <v>215</v>
      </c>
      <c r="I115" s="6" t="s">
        <v>216</v>
      </c>
      <c r="J115" s="6"/>
      <c r="K115" s="15" t="s">
        <v>261</v>
      </c>
      <c r="L115" s="6" t="s">
        <v>433</v>
      </c>
      <c r="M115" s="6" t="s">
        <v>560</v>
      </c>
      <c r="N115" s="12">
        <v>284000</v>
      </c>
      <c r="O115" s="12">
        <v>709999</v>
      </c>
      <c r="P115" s="16">
        <v>1.6</v>
      </c>
      <c r="Q115" s="15" t="s">
        <v>261</v>
      </c>
      <c r="R115" s="6" t="s">
        <v>433</v>
      </c>
      <c r="S115" s="18" t="s">
        <v>435</v>
      </c>
      <c r="T115" s="18" t="s">
        <v>437</v>
      </c>
      <c r="U115" s="18" t="s">
        <v>336</v>
      </c>
      <c r="V115" s="6">
        <v>20</v>
      </c>
      <c r="W115" s="6"/>
    </row>
    <row r="116" spans="1:23" ht="16.2" hidden="1" x14ac:dyDescent="0.4">
      <c r="A116" s="1" t="str">
        <f t="shared" si="1"/>
        <v>SUP -060615-BY806055026080701</v>
      </c>
      <c r="B116" s="12">
        <v>154</v>
      </c>
      <c r="C116" s="12" t="s">
        <v>602</v>
      </c>
      <c r="D116" s="12" t="s">
        <v>708</v>
      </c>
      <c r="E116" s="12" t="s">
        <v>713</v>
      </c>
      <c r="F116" s="12" t="s">
        <v>685</v>
      </c>
      <c r="G116" s="12" t="s">
        <v>606</v>
      </c>
      <c r="H116" s="5" t="s">
        <v>215</v>
      </c>
      <c r="I116" s="6" t="s">
        <v>216</v>
      </c>
      <c r="J116" s="6"/>
      <c r="K116" s="15" t="s">
        <v>261</v>
      </c>
      <c r="L116" s="6" t="s">
        <v>433</v>
      </c>
      <c r="M116" s="6" t="s">
        <v>560</v>
      </c>
      <c r="N116" s="12">
        <v>284000</v>
      </c>
      <c r="O116" s="12">
        <v>709999</v>
      </c>
      <c r="P116" s="16">
        <v>1.6</v>
      </c>
      <c r="Q116" s="15" t="s">
        <v>261</v>
      </c>
      <c r="R116" s="6" t="s">
        <v>433</v>
      </c>
      <c r="S116" s="18" t="s">
        <v>436</v>
      </c>
      <c r="T116" s="18" t="s">
        <v>437</v>
      </c>
      <c r="U116" s="18" t="s">
        <v>336</v>
      </c>
      <c r="V116" s="6">
        <v>20</v>
      </c>
      <c r="W116" s="6"/>
    </row>
    <row r="117" spans="1:23" ht="16.2" hidden="1" x14ac:dyDescent="0.4">
      <c r="A117" s="1" t="str">
        <f t="shared" si="1"/>
        <v>TMI -000803-H4406055122350001</v>
      </c>
      <c r="B117" s="12">
        <v>156</v>
      </c>
      <c r="C117" s="12" t="s">
        <v>602</v>
      </c>
      <c r="D117" s="12" t="s">
        <v>714</v>
      </c>
      <c r="E117" s="12" t="s">
        <v>715</v>
      </c>
      <c r="F117" s="12" t="s">
        <v>605</v>
      </c>
      <c r="G117" s="12" t="s">
        <v>606</v>
      </c>
      <c r="H117" s="5" t="s">
        <v>143</v>
      </c>
      <c r="I117" s="6" t="s">
        <v>144</v>
      </c>
      <c r="J117" s="6"/>
      <c r="K117" s="15" t="s">
        <v>262</v>
      </c>
      <c r="L117" s="6" t="s">
        <v>438</v>
      </c>
      <c r="M117" s="6" t="s">
        <v>562</v>
      </c>
      <c r="N117" s="12">
        <v>590</v>
      </c>
      <c r="O117" s="12">
        <v>1473</v>
      </c>
      <c r="P117" s="16">
        <v>755</v>
      </c>
      <c r="Q117" s="15" t="s">
        <v>262</v>
      </c>
      <c r="R117" s="6" t="s">
        <v>438</v>
      </c>
      <c r="S117" s="18" t="s">
        <v>442</v>
      </c>
      <c r="T117" s="18" t="s">
        <v>443</v>
      </c>
      <c r="U117" s="18" t="s">
        <v>336</v>
      </c>
      <c r="V117" s="6">
        <v>100</v>
      </c>
      <c r="W117" s="6"/>
    </row>
    <row r="118" spans="1:23" ht="16.2" hidden="1" x14ac:dyDescent="0.4">
      <c r="A118" s="1" t="str">
        <f t="shared" si="1"/>
        <v>MME -780817-SAA06059601111101</v>
      </c>
      <c r="B118" s="12">
        <v>158</v>
      </c>
      <c r="C118" s="12" t="s">
        <v>602</v>
      </c>
      <c r="D118" s="12" t="s">
        <v>716</v>
      </c>
      <c r="E118" s="12" t="s">
        <v>717</v>
      </c>
      <c r="F118" s="12" t="s">
        <v>647</v>
      </c>
      <c r="G118" s="12" t="s">
        <v>606</v>
      </c>
      <c r="H118" s="5" t="s">
        <v>115</v>
      </c>
      <c r="I118" s="6" t="s">
        <v>116</v>
      </c>
      <c r="J118" s="6"/>
      <c r="K118" s="15" t="s">
        <v>236</v>
      </c>
      <c r="L118" s="6" t="s">
        <v>400</v>
      </c>
      <c r="M118" s="6" t="s">
        <v>551</v>
      </c>
      <c r="N118" s="12">
        <v>57</v>
      </c>
      <c r="O118" s="12">
        <v>141</v>
      </c>
      <c r="P118" s="16">
        <v>160</v>
      </c>
      <c r="Q118" s="6" t="s">
        <v>410</v>
      </c>
      <c r="R118" s="39" t="s">
        <v>774</v>
      </c>
      <c r="S118" s="18" t="s">
        <v>403</v>
      </c>
      <c r="T118" s="18" t="s">
        <v>406</v>
      </c>
      <c r="U118" s="18" t="s">
        <v>269</v>
      </c>
      <c r="V118" s="6">
        <v>100</v>
      </c>
      <c r="W118" s="6"/>
    </row>
    <row r="119" spans="1:23" ht="16.2" hidden="1" x14ac:dyDescent="0.4">
      <c r="A119" s="1" t="str">
        <f t="shared" si="1"/>
        <v>PME -050509-DE506059601370000</v>
      </c>
      <c r="B119" s="12">
        <v>160</v>
      </c>
      <c r="C119" s="12" t="s">
        <v>602</v>
      </c>
      <c r="D119" s="12" t="s">
        <v>716</v>
      </c>
      <c r="E119" s="12" t="s">
        <v>718</v>
      </c>
      <c r="F119" s="12" t="s">
        <v>605</v>
      </c>
      <c r="G119" s="12" t="s">
        <v>605</v>
      </c>
      <c r="H119" s="5" t="s">
        <v>183</v>
      </c>
      <c r="I119" s="6" t="s">
        <v>184</v>
      </c>
      <c r="J119" s="6"/>
      <c r="K119" s="15" t="s">
        <v>255</v>
      </c>
      <c r="L119" s="6" t="s">
        <v>413</v>
      </c>
      <c r="M119" s="6" t="s">
        <v>555</v>
      </c>
      <c r="N119" s="12">
        <v>476</v>
      </c>
      <c r="O119" s="12">
        <v>1188</v>
      </c>
      <c r="P119" s="16">
        <v>10.85</v>
      </c>
      <c r="Q119" s="6" t="s">
        <v>418</v>
      </c>
      <c r="R119" s="24" t="s">
        <v>419</v>
      </c>
      <c r="S119" s="18" t="s">
        <v>307</v>
      </c>
      <c r="T119" s="18" t="s">
        <v>420</v>
      </c>
      <c r="U119" s="18" t="s">
        <v>269</v>
      </c>
      <c r="V119" s="6">
        <v>100</v>
      </c>
      <c r="W119" s="6"/>
    </row>
    <row r="120" spans="1:23" ht="16.2" hidden="1" x14ac:dyDescent="0.4">
      <c r="A120" s="1" t="str">
        <f t="shared" si="1"/>
        <v>MAP -160728-P9106059700371101</v>
      </c>
      <c r="B120" s="12">
        <v>161</v>
      </c>
      <c r="C120" s="12" t="s">
        <v>602</v>
      </c>
      <c r="D120" s="12" t="s">
        <v>719</v>
      </c>
      <c r="E120" s="12" t="s">
        <v>720</v>
      </c>
      <c r="F120" s="12" t="s">
        <v>647</v>
      </c>
      <c r="G120" s="12" t="s">
        <v>606</v>
      </c>
      <c r="H120" s="5" t="s">
        <v>117</v>
      </c>
      <c r="I120" s="6" t="s">
        <v>118</v>
      </c>
      <c r="J120" s="6"/>
      <c r="K120" s="15" t="s">
        <v>386</v>
      </c>
      <c r="L120" s="6" t="s">
        <v>387</v>
      </c>
      <c r="M120" s="6" t="s">
        <v>549</v>
      </c>
      <c r="N120" s="12">
        <v>133</v>
      </c>
      <c r="O120" s="12">
        <v>331</v>
      </c>
      <c r="P120" s="16">
        <v>161.88</v>
      </c>
      <c r="Q120" s="6" t="s">
        <v>394</v>
      </c>
      <c r="R120" s="6" t="s">
        <v>395</v>
      </c>
      <c r="S120" s="18" t="s">
        <v>389</v>
      </c>
      <c r="T120" s="18" t="s">
        <v>397</v>
      </c>
      <c r="U120" s="18" t="s">
        <v>269</v>
      </c>
      <c r="V120" s="6">
        <v>100</v>
      </c>
      <c r="W120" s="6"/>
    </row>
    <row r="121" spans="1:23" ht="16.2" hidden="1" x14ac:dyDescent="0.4">
      <c r="A121" s="1" t="str">
        <f t="shared" si="1"/>
        <v>IDA -190508-SR606062104821101</v>
      </c>
      <c r="B121" s="12">
        <v>162</v>
      </c>
      <c r="C121" s="12" t="s">
        <v>602</v>
      </c>
      <c r="D121" s="12" t="s">
        <v>721</v>
      </c>
      <c r="E121" s="12" t="s">
        <v>722</v>
      </c>
      <c r="F121" s="12" t="s">
        <v>647</v>
      </c>
      <c r="G121" s="12" t="s">
        <v>606</v>
      </c>
      <c r="H121" s="5" t="s">
        <v>71</v>
      </c>
      <c r="I121" s="6" t="s">
        <v>72</v>
      </c>
      <c r="J121" s="6"/>
      <c r="K121" s="15" t="s">
        <v>240</v>
      </c>
      <c r="L121" s="6" t="s">
        <v>339</v>
      </c>
      <c r="M121" s="6" t="s">
        <v>535</v>
      </c>
      <c r="N121" s="12">
        <v>338910</v>
      </c>
      <c r="O121" s="12">
        <v>847273</v>
      </c>
      <c r="P121" s="16">
        <v>17.25</v>
      </c>
      <c r="Q121" s="6" t="s">
        <v>345</v>
      </c>
      <c r="R121" s="39" t="s">
        <v>772</v>
      </c>
      <c r="S121" s="18" t="s">
        <v>487</v>
      </c>
      <c r="T121" s="18" t="s">
        <v>351</v>
      </c>
      <c r="U121" s="18" t="s">
        <v>269</v>
      </c>
      <c r="V121" s="6">
        <v>100</v>
      </c>
      <c r="W121" s="6"/>
    </row>
    <row r="122" spans="1:23" ht="16.2" hidden="1" x14ac:dyDescent="0.4">
      <c r="A122" s="1" t="str">
        <f t="shared" si="1"/>
        <v>IDA -190508-SR606068100340301</v>
      </c>
      <c r="B122" s="12">
        <v>165</v>
      </c>
      <c r="C122" s="12" t="s">
        <v>602</v>
      </c>
      <c r="D122" s="12" t="s">
        <v>723</v>
      </c>
      <c r="E122" s="12" t="s">
        <v>724</v>
      </c>
      <c r="F122" s="12" t="s">
        <v>618</v>
      </c>
      <c r="G122" s="12" t="s">
        <v>606</v>
      </c>
      <c r="H122" s="5" t="s">
        <v>125</v>
      </c>
      <c r="I122" s="6" t="s">
        <v>126</v>
      </c>
      <c r="J122" s="6"/>
      <c r="K122" s="15" t="s">
        <v>240</v>
      </c>
      <c r="L122" s="6" t="s">
        <v>339</v>
      </c>
      <c r="M122" s="6" t="s">
        <v>535</v>
      </c>
      <c r="N122" s="12">
        <v>440550</v>
      </c>
      <c r="O122" s="12">
        <v>1101374</v>
      </c>
      <c r="P122" s="16">
        <v>1.78</v>
      </c>
      <c r="Q122" s="6" t="s">
        <v>340</v>
      </c>
      <c r="R122" s="39" t="str">
        <f>+L122</f>
        <v>IDA -190508-SR6</v>
      </c>
      <c r="S122" s="18" t="s">
        <v>488</v>
      </c>
      <c r="T122" s="18" t="s">
        <v>347</v>
      </c>
      <c r="U122" s="18" t="s">
        <v>269</v>
      </c>
      <c r="V122" s="6">
        <v>100</v>
      </c>
      <c r="W122" s="6"/>
    </row>
    <row r="123" spans="1:23" ht="16.2" hidden="1" x14ac:dyDescent="0.4">
      <c r="A123" s="1" t="str">
        <f t="shared" si="1"/>
        <v>IDA -190508-SR606068100420301</v>
      </c>
      <c r="B123" s="12">
        <v>166</v>
      </c>
      <c r="C123" s="12" t="s">
        <v>602</v>
      </c>
      <c r="D123" s="12" t="s">
        <v>723</v>
      </c>
      <c r="E123" s="12" t="s">
        <v>725</v>
      </c>
      <c r="F123" s="12" t="s">
        <v>618</v>
      </c>
      <c r="G123" s="12" t="s">
        <v>606</v>
      </c>
      <c r="H123" s="5" t="s">
        <v>177</v>
      </c>
      <c r="I123" s="6" t="s">
        <v>178</v>
      </c>
      <c r="J123" s="6"/>
      <c r="K123" s="15" t="s">
        <v>240</v>
      </c>
      <c r="L123" s="6" t="s">
        <v>339</v>
      </c>
      <c r="M123" s="6" t="s">
        <v>535</v>
      </c>
      <c r="N123" s="12">
        <v>80155</v>
      </c>
      <c r="O123" s="12">
        <v>200386</v>
      </c>
      <c r="P123" s="16">
        <v>2.0099999999999998</v>
      </c>
      <c r="Q123" s="6" t="s">
        <v>340</v>
      </c>
      <c r="R123" s="39" t="str">
        <f>+L123</f>
        <v>IDA -190508-SR6</v>
      </c>
      <c r="S123" s="18" t="s">
        <v>488</v>
      </c>
      <c r="T123" s="18" t="s">
        <v>347</v>
      </c>
      <c r="U123" s="18" t="s">
        <v>269</v>
      </c>
      <c r="V123" s="6">
        <v>100</v>
      </c>
      <c r="W123" s="6"/>
    </row>
    <row r="124" spans="1:23" ht="16.2" hidden="1" x14ac:dyDescent="0.4">
      <c r="A124" s="1" t="str">
        <f t="shared" si="1"/>
        <v>IDA -190508-SR606068100591101</v>
      </c>
      <c r="B124" s="12">
        <v>167</v>
      </c>
      <c r="C124" s="12" t="s">
        <v>602</v>
      </c>
      <c r="D124" s="12" t="s">
        <v>723</v>
      </c>
      <c r="E124" s="12" t="s">
        <v>726</v>
      </c>
      <c r="F124" s="12" t="s">
        <v>647</v>
      </c>
      <c r="G124" s="12" t="s">
        <v>606</v>
      </c>
      <c r="H124" s="5" t="s">
        <v>19</v>
      </c>
      <c r="I124" s="6" t="s">
        <v>20</v>
      </c>
      <c r="J124" s="6"/>
      <c r="K124" s="15" t="s">
        <v>240</v>
      </c>
      <c r="L124" s="6" t="s">
        <v>339</v>
      </c>
      <c r="M124" s="6" t="s">
        <v>535</v>
      </c>
      <c r="N124" s="12">
        <v>1617764</v>
      </c>
      <c r="O124" s="12">
        <v>4044409</v>
      </c>
      <c r="P124" s="16">
        <v>2.2400000000000002</v>
      </c>
      <c r="Q124" s="6" t="s">
        <v>340</v>
      </c>
      <c r="R124" s="39" t="str">
        <f>+L124</f>
        <v>IDA -190508-SR6</v>
      </c>
      <c r="S124" s="18" t="s">
        <v>488</v>
      </c>
      <c r="T124" s="18" t="s">
        <v>347</v>
      </c>
      <c r="U124" s="18" t="s">
        <v>269</v>
      </c>
      <c r="V124" s="6">
        <v>100</v>
      </c>
      <c r="W124" s="6"/>
    </row>
    <row r="125" spans="1:23" ht="16.2" hidden="1" x14ac:dyDescent="0.4">
      <c r="A125" s="1" t="str">
        <f t="shared" si="1"/>
        <v>IMH -090303-48406070103781101</v>
      </c>
      <c r="B125" s="12">
        <v>175</v>
      </c>
      <c r="C125" s="12" t="s">
        <v>602</v>
      </c>
      <c r="D125" s="12" t="s">
        <v>727</v>
      </c>
      <c r="E125" s="12" t="s">
        <v>728</v>
      </c>
      <c r="F125" s="12" t="s">
        <v>647</v>
      </c>
      <c r="G125" s="12" t="s">
        <v>606</v>
      </c>
      <c r="H125" s="5" t="s">
        <v>195</v>
      </c>
      <c r="I125" s="6" t="s">
        <v>196</v>
      </c>
      <c r="J125" s="6"/>
      <c r="K125" s="15" t="s">
        <v>245</v>
      </c>
      <c r="L125" s="6" t="s">
        <v>334</v>
      </c>
      <c r="M125" s="6" t="s">
        <v>533</v>
      </c>
      <c r="N125" s="12">
        <v>4209</v>
      </c>
      <c r="O125" s="12">
        <v>10516</v>
      </c>
      <c r="P125" s="16">
        <v>24.3</v>
      </c>
      <c r="Q125" s="15" t="s">
        <v>245</v>
      </c>
      <c r="R125" s="6" t="s">
        <v>334</v>
      </c>
      <c r="S125" s="18" t="s">
        <v>335</v>
      </c>
      <c r="T125" s="6" t="s">
        <v>338</v>
      </c>
      <c r="U125" s="6" t="s">
        <v>336</v>
      </c>
      <c r="V125" s="6">
        <v>20</v>
      </c>
      <c r="W125" s="6"/>
    </row>
    <row r="126" spans="1:23" ht="16.2" hidden="1" x14ac:dyDescent="0.4">
      <c r="A126" s="1" t="str">
        <f t="shared" si="1"/>
        <v>IIS -140512-PR506070103781101</v>
      </c>
      <c r="B126" s="12">
        <v>175</v>
      </c>
      <c r="C126" s="12" t="s">
        <v>602</v>
      </c>
      <c r="D126" s="12" t="s">
        <v>727</v>
      </c>
      <c r="E126" s="12" t="s">
        <v>728</v>
      </c>
      <c r="F126" s="12" t="s">
        <v>647</v>
      </c>
      <c r="G126" s="12" t="s">
        <v>606</v>
      </c>
      <c r="H126" s="5" t="s">
        <v>195</v>
      </c>
      <c r="I126" s="6" t="s">
        <v>196</v>
      </c>
      <c r="J126" s="6"/>
      <c r="K126" s="15" t="s">
        <v>244</v>
      </c>
      <c r="L126" s="6" t="s">
        <v>365</v>
      </c>
      <c r="M126" s="6" t="s">
        <v>543</v>
      </c>
      <c r="N126" s="12">
        <v>16833</v>
      </c>
      <c r="O126" s="12">
        <v>42085</v>
      </c>
      <c r="P126" s="16">
        <v>24</v>
      </c>
      <c r="Q126" s="15" t="s">
        <v>244</v>
      </c>
      <c r="R126" s="6" t="s">
        <v>365</v>
      </c>
      <c r="S126" s="18" t="s">
        <v>335</v>
      </c>
      <c r="T126" s="18" t="s">
        <v>375</v>
      </c>
      <c r="U126" s="18" t="s">
        <v>336</v>
      </c>
      <c r="V126" s="6">
        <v>80</v>
      </c>
      <c r="W126" s="6"/>
    </row>
    <row r="127" spans="1:23" ht="16.2" hidden="1" x14ac:dyDescent="0.4">
      <c r="A127" s="1" t="str">
        <f t="shared" si="1"/>
        <v>MME -780817-SAA06074000251101</v>
      </c>
      <c r="B127" s="12">
        <v>176</v>
      </c>
      <c r="C127" s="12" t="s">
        <v>602</v>
      </c>
      <c r="D127" s="12" t="s">
        <v>729</v>
      </c>
      <c r="E127" s="12" t="s">
        <v>730</v>
      </c>
      <c r="F127" s="12" t="s">
        <v>647</v>
      </c>
      <c r="G127" s="12" t="s">
        <v>606</v>
      </c>
      <c r="H127" s="5" t="s">
        <v>141</v>
      </c>
      <c r="I127" s="6" t="s">
        <v>142</v>
      </c>
      <c r="J127" s="6"/>
      <c r="K127" s="15" t="s">
        <v>236</v>
      </c>
      <c r="L127" s="6" t="s">
        <v>400</v>
      </c>
      <c r="M127" s="6" t="s">
        <v>551</v>
      </c>
      <c r="N127" s="12">
        <v>496</v>
      </c>
      <c r="O127" s="12">
        <v>1239</v>
      </c>
      <c r="P127" s="16">
        <v>350</v>
      </c>
      <c r="Q127" s="6" t="s">
        <v>410</v>
      </c>
      <c r="R127" s="39" t="s">
        <v>774</v>
      </c>
      <c r="S127" s="18" t="s">
        <v>403</v>
      </c>
      <c r="T127" s="18" t="s">
        <v>406</v>
      </c>
      <c r="U127" s="18" t="s">
        <v>269</v>
      </c>
      <c r="V127" s="6">
        <v>100</v>
      </c>
      <c r="W127" s="6"/>
    </row>
    <row r="128" spans="1:23" ht="16.2" hidden="1" x14ac:dyDescent="0.4">
      <c r="A128" s="1" t="str">
        <f t="shared" si="1"/>
        <v>MAP -160728-P9106079101060001</v>
      </c>
      <c r="B128" s="12">
        <v>178</v>
      </c>
      <c r="C128" s="12" t="s">
        <v>602</v>
      </c>
      <c r="D128" s="12" t="s">
        <v>731</v>
      </c>
      <c r="E128" s="12" t="s">
        <v>732</v>
      </c>
      <c r="F128" s="12" t="s">
        <v>605</v>
      </c>
      <c r="G128" s="12" t="s">
        <v>606</v>
      </c>
      <c r="H128" s="5" t="s">
        <v>111</v>
      </c>
      <c r="I128" s="6" t="s">
        <v>112</v>
      </c>
      <c r="J128" s="6"/>
      <c r="K128" s="15" t="s">
        <v>386</v>
      </c>
      <c r="L128" s="6" t="s">
        <v>387</v>
      </c>
      <c r="M128" s="6" t="s">
        <v>549</v>
      </c>
      <c r="N128" s="12">
        <v>2652</v>
      </c>
      <c r="O128" s="12">
        <v>6628</v>
      </c>
      <c r="P128" s="16">
        <v>135</v>
      </c>
      <c r="Q128" s="6" t="s">
        <v>394</v>
      </c>
      <c r="R128" s="6" t="s">
        <v>395</v>
      </c>
      <c r="S128" s="18" t="s">
        <v>390</v>
      </c>
      <c r="T128" s="18" t="s">
        <v>398</v>
      </c>
      <c r="U128" s="18" t="s">
        <v>269</v>
      </c>
      <c r="V128" s="6">
        <v>100</v>
      </c>
      <c r="W128" s="6"/>
    </row>
    <row r="129" spans="1:23" ht="16.2" hidden="1" x14ac:dyDescent="0.4">
      <c r="A129" s="1" t="str">
        <f t="shared" si="1"/>
        <v>IIS -140512-PR506083070881101</v>
      </c>
      <c r="B129" s="12">
        <v>182</v>
      </c>
      <c r="C129" s="12" t="s">
        <v>602</v>
      </c>
      <c r="D129" s="12" t="s">
        <v>733</v>
      </c>
      <c r="E129" s="12" t="s">
        <v>734</v>
      </c>
      <c r="F129" s="12" t="s">
        <v>647</v>
      </c>
      <c r="G129" s="12" t="s">
        <v>606</v>
      </c>
      <c r="H129" s="5" t="s">
        <v>175</v>
      </c>
      <c r="I129" s="6" t="s">
        <v>176</v>
      </c>
      <c r="J129" s="6"/>
      <c r="K129" s="15" t="s">
        <v>244</v>
      </c>
      <c r="L129" s="6" t="s">
        <v>365</v>
      </c>
      <c r="M129" s="6" t="s">
        <v>543</v>
      </c>
      <c r="N129" s="12">
        <v>2389</v>
      </c>
      <c r="O129" s="12">
        <v>5972</v>
      </c>
      <c r="P129" s="16">
        <v>140</v>
      </c>
      <c r="Q129" s="6" t="s">
        <v>302</v>
      </c>
      <c r="R129" s="6" t="s">
        <v>303</v>
      </c>
      <c r="S129" s="18" t="s">
        <v>304</v>
      </c>
      <c r="T129" s="18" t="s">
        <v>373</v>
      </c>
      <c r="U129" s="18" t="s">
        <v>269</v>
      </c>
      <c r="V129" s="6">
        <v>100</v>
      </c>
      <c r="W129" s="6"/>
    </row>
    <row r="130" spans="1:23" ht="16.2" hidden="1" x14ac:dyDescent="0.4">
      <c r="A130" s="1" t="str">
        <f t="shared" si="1"/>
        <v>IIS -140512-PR506083070961101</v>
      </c>
      <c r="B130" s="12">
        <v>183</v>
      </c>
      <c r="C130" s="12" t="s">
        <v>602</v>
      </c>
      <c r="D130" s="12" t="s">
        <v>733</v>
      </c>
      <c r="E130" s="12" t="s">
        <v>735</v>
      </c>
      <c r="F130" s="12" t="s">
        <v>647</v>
      </c>
      <c r="G130" s="12" t="s">
        <v>606</v>
      </c>
      <c r="H130" s="5" t="s">
        <v>163</v>
      </c>
      <c r="I130" s="6" t="s">
        <v>164</v>
      </c>
      <c r="J130" s="6"/>
      <c r="K130" s="15" t="s">
        <v>244</v>
      </c>
      <c r="L130" s="6" t="s">
        <v>365</v>
      </c>
      <c r="M130" s="6" t="s">
        <v>543</v>
      </c>
      <c r="N130" s="12">
        <v>77</v>
      </c>
      <c r="O130" s="12">
        <v>192</v>
      </c>
      <c r="P130" s="16">
        <v>440</v>
      </c>
      <c r="Q130" s="6" t="s">
        <v>302</v>
      </c>
      <c r="R130" s="6" t="s">
        <v>303</v>
      </c>
      <c r="S130" s="18" t="s">
        <v>370</v>
      </c>
      <c r="T130" s="18" t="s">
        <v>373</v>
      </c>
      <c r="U130" s="18" t="s">
        <v>269</v>
      </c>
      <c r="V130" s="6">
        <v>100</v>
      </c>
      <c r="W130" s="6"/>
    </row>
    <row r="131" spans="1:23" ht="16.2" hidden="1" x14ac:dyDescent="0.4">
      <c r="A131" s="1" t="str">
        <f t="shared" ref="A131:A150" si="2">+L131&amp;C131&amp;D131&amp;E131&amp;F131&amp;G131</f>
        <v>GAL -060425-GM106083301710101</v>
      </c>
      <c r="B131" s="12">
        <v>186</v>
      </c>
      <c r="C131" s="12" t="s">
        <v>602</v>
      </c>
      <c r="D131" s="12" t="s">
        <v>736</v>
      </c>
      <c r="E131" s="12" t="s">
        <v>737</v>
      </c>
      <c r="F131" s="12" t="s">
        <v>606</v>
      </c>
      <c r="G131" s="12" t="s">
        <v>606</v>
      </c>
      <c r="H131" s="5" t="s">
        <v>169</v>
      </c>
      <c r="I131" s="6" t="s">
        <v>170</v>
      </c>
      <c r="J131" s="6"/>
      <c r="K131" s="15" t="s">
        <v>233</v>
      </c>
      <c r="L131" s="6" t="s">
        <v>324</v>
      </c>
      <c r="M131" s="6" t="s">
        <v>527</v>
      </c>
      <c r="N131" s="12">
        <v>167</v>
      </c>
      <c r="O131" s="12">
        <v>416</v>
      </c>
      <c r="P131" s="16">
        <v>1510</v>
      </c>
      <c r="Q131" s="15" t="s">
        <v>233</v>
      </c>
      <c r="R131" s="6" t="s">
        <v>324</v>
      </c>
      <c r="S131" s="18" t="s">
        <v>471</v>
      </c>
      <c r="T131" s="18" t="s">
        <v>327</v>
      </c>
      <c r="U131" s="18" t="s">
        <v>325</v>
      </c>
      <c r="V131" s="6">
        <v>100</v>
      </c>
      <c r="W131" s="6"/>
    </row>
    <row r="132" spans="1:23" ht="16.2" hidden="1" x14ac:dyDescent="0.4">
      <c r="A132" s="1" t="str">
        <f t="shared" si="2"/>
        <v>IFA -841005-19806084119141201</v>
      </c>
      <c r="B132" s="12">
        <v>189</v>
      </c>
      <c r="C132" s="12" t="s">
        <v>602</v>
      </c>
      <c r="D132" s="12" t="s">
        <v>738</v>
      </c>
      <c r="E132" s="12" t="s">
        <v>739</v>
      </c>
      <c r="F132" s="12" t="s">
        <v>616</v>
      </c>
      <c r="G132" s="12" t="s">
        <v>606</v>
      </c>
      <c r="H132" s="5" t="s">
        <v>211</v>
      </c>
      <c r="I132" s="6" t="s">
        <v>212</v>
      </c>
      <c r="J132" s="6"/>
      <c r="K132" s="15" t="s">
        <v>263</v>
      </c>
      <c r="L132" s="6" t="s">
        <v>361</v>
      </c>
      <c r="M132" s="6" t="s">
        <v>541</v>
      </c>
      <c r="N132" s="12">
        <v>10</v>
      </c>
      <c r="O132" s="12">
        <v>25</v>
      </c>
      <c r="P132" s="16">
        <v>234.02</v>
      </c>
      <c r="Q132" s="15" t="s">
        <v>263</v>
      </c>
      <c r="R132" s="18" t="s">
        <v>361</v>
      </c>
      <c r="S132" s="18" t="s">
        <v>493</v>
      </c>
      <c r="T132" s="18" t="s">
        <v>362</v>
      </c>
      <c r="U132" s="18" t="s">
        <v>269</v>
      </c>
      <c r="V132" s="6">
        <v>20</v>
      </c>
      <c r="W132" s="6"/>
    </row>
    <row r="133" spans="1:23" ht="16.2" hidden="1" x14ac:dyDescent="0.4">
      <c r="A133" s="1" t="str">
        <f t="shared" si="2"/>
        <v>IIS -140512-PR506084119141201</v>
      </c>
      <c r="B133" s="12">
        <v>189</v>
      </c>
      <c r="C133" s="12" t="s">
        <v>602</v>
      </c>
      <c r="D133" s="12" t="s">
        <v>738</v>
      </c>
      <c r="E133" s="12" t="s">
        <v>739</v>
      </c>
      <c r="F133" s="12" t="s">
        <v>616</v>
      </c>
      <c r="G133" s="12" t="s">
        <v>606</v>
      </c>
      <c r="H133" s="5" t="s">
        <v>211</v>
      </c>
      <c r="I133" s="6" t="s">
        <v>212</v>
      </c>
      <c r="J133" s="6"/>
      <c r="K133" s="15" t="s">
        <v>244</v>
      </c>
      <c r="L133" s="6" t="s">
        <v>365</v>
      </c>
      <c r="M133" s="6" t="s">
        <v>543</v>
      </c>
      <c r="N133" s="12">
        <v>40</v>
      </c>
      <c r="O133" s="12">
        <v>100</v>
      </c>
      <c r="P133" s="16">
        <v>215</v>
      </c>
      <c r="Q133" s="15" t="s">
        <v>244</v>
      </c>
      <c r="R133" s="6" t="s">
        <v>365</v>
      </c>
      <c r="S133" s="18" t="s">
        <v>371</v>
      </c>
      <c r="T133" s="18" t="s">
        <v>352</v>
      </c>
      <c r="U133" s="18" t="s">
        <v>353</v>
      </c>
      <c r="V133" s="6">
        <v>80</v>
      </c>
      <c r="W133" s="6"/>
    </row>
    <row r="134" spans="1:23" ht="16.2" hidden="1" x14ac:dyDescent="0.4">
      <c r="A134" s="1" t="str">
        <f t="shared" si="2"/>
        <v>IFA -841005-19806084124411201</v>
      </c>
      <c r="B134" s="12">
        <v>190</v>
      </c>
      <c r="C134" s="12" t="s">
        <v>602</v>
      </c>
      <c r="D134" s="12" t="s">
        <v>738</v>
      </c>
      <c r="E134" s="12" t="s">
        <v>740</v>
      </c>
      <c r="F134" s="12" t="s">
        <v>616</v>
      </c>
      <c r="G134" s="12" t="s">
        <v>606</v>
      </c>
      <c r="H134" s="5" t="s">
        <v>23</v>
      </c>
      <c r="I134" s="6" t="s">
        <v>24</v>
      </c>
      <c r="J134" s="6"/>
      <c r="K134" s="15" t="s">
        <v>263</v>
      </c>
      <c r="L134" s="6" t="s">
        <v>361</v>
      </c>
      <c r="M134" s="6" t="s">
        <v>541</v>
      </c>
      <c r="N134" s="12">
        <v>1686</v>
      </c>
      <c r="O134" s="12">
        <v>4214</v>
      </c>
      <c r="P134" s="16">
        <v>1127.19</v>
      </c>
      <c r="Q134" s="15" t="s">
        <v>263</v>
      </c>
      <c r="R134" s="18" t="s">
        <v>361</v>
      </c>
      <c r="S134" s="18" t="s">
        <v>494</v>
      </c>
      <c r="T134" s="18" t="s">
        <v>363</v>
      </c>
      <c r="U134" s="18" t="s">
        <v>269</v>
      </c>
      <c r="V134" s="6">
        <v>100</v>
      </c>
      <c r="W134" s="6"/>
    </row>
    <row r="135" spans="1:23" ht="16.2" hidden="1" x14ac:dyDescent="0.4">
      <c r="A135" s="1" t="str">
        <f t="shared" si="2"/>
        <v>IDA -190508-SR606084144621201</v>
      </c>
      <c r="B135" s="12">
        <v>192</v>
      </c>
      <c r="C135" s="12" t="s">
        <v>602</v>
      </c>
      <c r="D135" s="12" t="s">
        <v>738</v>
      </c>
      <c r="E135" s="12" t="s">
        <v>741</v>
      </c>
      <c r="F135" s="12" t="s">
        <v>616</v>
      </c>
      <c r="G135" s="12" t="s">
        <v>606</v>
      </c>
      <c r="H135" s="5" t="s">
        <v>147</v>
      </c>
      <c r="I135" s="6" t="s">
        <v>148</v>
      </c>
      <c r="J135" s="6"/>
      <c r="K135" s="15" t="s">
        <v>240</v>
      </c>
      <c r="L135" s="6" t="s">
        <v>339</v>
      </c>
      <c r="M135" s="6" t="s">
        <v>535</v>
      </c>
      <c r="N135" s="12">
        <v>2574</v>
      </c>
      <c r="O135" s="12">
        <v>6435</v>
      </c>
      <c r="P135" s="16">
        <v>226.43</v>
      </c>
      <c r="Q135" s="6" t="s">
        <v>245</v>
      </c>
      <c r="R135" s="39" t="s">
        <v>334</v>
      </c>
      <c r="S135" s="18" t="s">
        <v>489</v>
      </c>
      <c r="T135" s="18" t="s">
        <v>352</v>
      </c>
      <c r="U135" s="18" t="s">
        <v>353</v>
      </c>
      <c r="V135" s="6">
        <v>100</v>
      </c>
      <c r="W135" s="6"/>
    </row>
    <row r="136" spans="1:23" ht="16.2" hidden="1" x14ac:dyDescent="0.4">
      <c r="A136" s="1" t="str">
        <f t="shared" si="2"/>
        <v>IFA -841005-19806084202870401</v>
      </c>
      <c r="B136" s="12">
        <v>193</v>
      </c>
      <c r="C136" s="12" t="s">
        <v>602</v>
      </c>
      <c r="D136" s="12" t="s">
        <v>742</v>
      </c>
      <c r="E136" s="12" t="s">
        <v>604</v>
      </c>
      <c r="F136" s="12" t="s">
        <v>621</v>
      </c>
      <c r="G136" s="12" t="s">
        <v>606</v>
      </c>
      <c r="H136" s="5" t="s">
        <v>181</v>
      </c>
      <c r="I136" s="6" t="s">
        <v>182</v>
      </c>
      <c r="J136" s="6"/>
      <c r="K136" s="15" t="s">
        <v>263</v>
      </c>
      <c r="L136" s="6" t="s">
        <v>361</v>
      </c>
      <c r="M136" s="6" t="s">
        <v>541</v>
      </c>
      <c r="N136" s="12">
        <v>1</v>
      </c>
      <c r="O136" s="12">
        <v>2</v>
      </c>
      <c r="P136" s="16">
        <v>647.73</v>
      </c>
      <c r="Q136" s="15" t="s">
        <v>263</v>
      </c>
      <c r="R136" s="18" t="s">
        <v>361</v>
      </c>
      <c r="S136" s="18" t="s">
        <v>495</v>
      </c>
      <c r="T136" s="18" t="s">
        <v>364</v>
      </c>
      <c r="U136" s="18" t="s">
        <v>269</v>
      </c>
      <c r="V136" s="6">
        <v>100</v>
      </c>
      <c r="W136" s="6"/>
    </row>
    <row r="137" spans="1:23" ht="16.2" hidden="1" x14ac:dyDescent="0.4">
      <c r="A137" s="1" t="str">
        <f t="shared" si="2"/>
        <v>IFA -841005-19806084203370401</v>
      </c>
      <c r="B137" s="12">
        <v>195</v>
      </c>
      <c r="C137" s="12" t="s">
        <v>602</v>
      </c>
      <c r="D137" s="12" t="s">
        <v>742</v>
      </c>
      <c r="E137" s="12" t="s">
        <v>743</v>
      </c>
      <c r="F137" s="12" t="s">
        <v>621</v>
      </c>
      <c r="G137" s="12" t="s">
        <v>606</v>
      </c>
      <c r="H137" s="5" t="s">
        <v>63</v>
      </c>
      <c r="I137" s="6" t="s">
        <v>64</v>
      </c>
      <c r="J137" s="6"/>
      <c r="K137" s="15" t="s">
        <v>263</v>
      </c>
      <c r="L137" s="6" t="s">
        <v>361</v>
      </c>
      <c r="M137" s="6" t="s">
        <v>541</v>
      </c>
      <c r="N137" s="12">
        <v>78</v>
      </c>
      <c r="O137" s="12">
        <v>194</v>
      </c>
      <c r="P137" s="16">
        <v>897.52</v>
      </c>
      <c r="Q137" s="15" t="s">
        <v>263</v>
      </c>
      <c r="R137" s="18" t="s">
        <v>361</v>
      </c>
      <c r="S137" s="18" t="s">
        <v>495</v>
      </c>
      <c r="T137" s="18" t="s">
        <v>364</v>
      </c>
      <c r="U137" s="18" t="s">
        <v>269</v>
      </c>
      <c r="V137" s="6">
        <v>100</v>
      </c>
      <c r="W137" s="6"/>
    </row>
    <row r="138" spans="1:23" ht="16.2" hidden="1" x14ac:dyDescent="0.4">
      <c r="A138" s="1" t="str">
        <f t="shared" si="2"/>
        <v>IFA -841005-19806084203520501</v>
      </c>
      <c r="B138" s="12">
        <v>196</v>
      </c>
      <c r="C138" s="12" t="s">
        <v>602</v>
      </c>
      <c r="D138" s="12" t="s">
        <v>742</v>
      </c>
      <c r="E138" s="12" t="s">
        <v>744</v>
      </c>
      <c r="F138" s="12" t="s">
        <v>642</v>
      </c>
      <c r="G138" s="12" t="s">
        <v>606</v>
      </c>
      <c r="H138" s="5" t="s">
        <v>81</v>
      </c>
      <c r="I138" s="6" t="s">
        <v>82</v>
      </c>
      <c r="J138" s="6"/>
      <c r="K138" s="15" t="s">
        <v>263</v>
      </c>
      <c r="L138" s="6" t="s">
        <v>361</v>
      </c>
      <c r="M138" s="6" t="s">
        <v>541</v>
      </c>
      <c r="N138" s="12">
        <v>106</v>
      </c>
      <c r="O138" s="12">
        <v>264</v>
      </c>
      <c r="P138" s="16">
        <v>931.33</v>
      </c>
      <c r="Q138" s="15" t="s">
        <v>263</v>
      </c>
      <c r="R138" s="18" t="s">
        <v>361</v>
      </c>
      <c r="S138" s="18" t="s">
        <v>495</v>
      </c>
      <c r="T138" s="18" t="s">
        <v>364</v>
      </c>
      <c r="U138" s="18" t="s">
        <v>269</v>
      </c>
      <c r="V138" s="6">
        <v>100</v>
      </c>
      <c r="W138" s="6"/>
    </row>
    <row r="139" spans="1:23" ht="16.2" hidden="1" x14ac:dyDescent="0.4">
      <c r="A139" s="1" t="str">
        <f t="shared" si="2"/>
        <v>IIS -140512-PR506085905191101</v>
      </c>
      <c r="B139" s="12">
        <v>202</v>
      </c>
      <c r="C139" s="12" t="s">
        <v>602</v>
      </c>
      <c r="D139" s="12" t="s">
        <v>745</v>
      </c>
      <c r="E139" s="12" t="s">
        <v>746</v>
      </c>
      <c r="F139" s="12" t="s">
        <v>647</v>
      </c>
      <c r="G139" s="12" t="s">
        <v>606</v>
      </c>
      <c r="H139" s="5" t="s">
        <v>229</v>
      </c>
      <c r="I139" s="6" t="s">
        <v>230</v>
      </c>
      <c r="J139" s="6"/>
      <c r="K139" s="15" t="s">
        <v>244</v>
      </c>
      <c r="L139" s="6" t="s">
        <v>365</v>
      </c>
      <c r="M139" s="6" t="s">
        <v>543</v>
      </c>
      <c r="N139" s="12">
        <v>192055</v>
      </c>
      <c r="O139" s="12">
        <v>480139</v>
      </c>
      <c r="P139" s="16">
        <v>5.3</v>
      </c>
      <c r="Q139" s="6" t="s">
        <v>302</v>
      </c>
      <c r="R139" s="6" t="s">
        <v>303</v>
      </c>
      <c r="S139" s="18" t="s">
        <v>372</v>
      </c>
      <c r="T139" s="18" t="s">
        <v>373</v>
      </c>
      <c r="U139" s="18" t="s">
        <v>269</v>
      </c>
      <c r="V139" s="6">
        <v>20</v>
      </c>
      <c r="W139" s="6"/>
    </row>
    <row r="140" spans="1:23" ht="16.2" hidden="1" x14ac:dyDescent="0.4">
      <c r="A140" s="1" t="str">
        <f t="shared" si="2"/>
        <v>MAP -160728-P9106085905191101</v>
      </c>
      <c r="B140" s="12">
        <v>202</v>
      </c>
      <c r="C140" s="12" t="s">
        <v>602</v>
      </c>
      <c r="D140" s="12" t="s">
        <v>745</v>
      </c>
      <c r="E140" s="12" t="s">
        <v>746</v>
      </c>
      <c r="F140" s="12" t="s">
        <v>647</v>
      </c>
      <c r="G140" s="12" t="s">
        <v>606</v>
      </c>
      <c r="H140" s="5" t="s">
        <v>229</v>
      </c>
      <c r="I140" s="6" t="s">
        <v>230</v>
      </c>
      <c r="J140" s="6"/>
      <c r="K140" s="15" t="s">
        <v>386</v>
      </c>
      <c r="L140" s="6" t="s">
        <v>387</v>
      </c>
      <c r="M140" s="6" t="s">
        <v>549</v>
      </c>
      <c r="N140" s="12">
        <v>768226</v>
      </c>
      <c r="O140" s="12">
        <v>1920563</v>
      </c>
      <c r="P140" s="16">
        <v>4.9800000000000004</v>
      </c>
      <c r="Q140" s="6" t="s">
        <v>341</v>
      </c>
      <c r="R140" s="6" t="s">
        <v>342</v>
      </c>
      <c r="S140" s="18" t="s">
        <v>391</v>
      </c>
      <c r="T140" s="18" t="s">
        <v>399</v>
      </c>
      <c r="U140" s="18" t="s">
        <v>269</v>
      </c>
      <c r="V140" s="6">
        <v>80</v>
      </c>
      <c r="W140" s="6"/>
    </row>
    <row r="141" spans="1:23" ht="16.2" hidden="1" x14ac:dyDescent="0.4">
      <c r="A141" s="1" t="str">
        <f t="shared" si="2"/>
        <v>IDA -190508-SR606089400521301</v>
      </c>
      <c r="B141" s="12">
        <v>203</v>
      </c>
      <c r="C141" s="12" t="s">
        <v>602</v>
      </c>
      <c r="D141" s="12" t="s">
        <v>747</v>
      </c>
      <c r="E141" s="12" t="s">
        <v>748</v>
      </c>
      <c r="F141" s="12" t="s">
        <v>611</v>
      </c>
      <c r="G141" s="12" t="s">
        <v>606</v>
      </c>
      <c r="H141" s="5" t="s">
        <v>201</v>
      </c>
      <c r="I141" s="6" t="s">
        <v>202</v>
      </c>
      <c r="J141" s="6"/>
      <c r="K141" s="15" t="s">
        <v>240</v>
      </c>
      <c r="L141" s="6" t="s">
        <v>339</v>
      </c>
      <c r="M141" s="6" t="s">
        <v>535</v>
      </c>
      <c r="N141" s="12">
        <v>18810</v>
      </c>
      <c r="O141" s="12">
        <v>47026</v>
      </c>
      <c r="P141" s="16">
        <v>184</v>
      </c>
      <c r="Q141" s="6" t="s">
        <v>340</v>
      </c>
      <c r="R141" s="39" t="str">
        <f>+L141</f>
        <v>IDA -190508-SR6</v>
      </c>
      <c r="S141" s="18" t="s">
        <v>307</v>
      </c>
      <c r="T141" s="18" t="s">
        <v>347</v>
      </c>
      <c r="U141" s="18" t="s">
        <v>269</v>
      </c>
      <c r="V141" s="6">
        <v>80</v>
      </c>
      <c r="W141" s="6"/>
    </row>
    <row r="142" spans="1:23" ht="16.2" hidden="1" x14ac:dyDescent="0.4">
      <c r="A142" s="1" t="str">
        <f t="shared" si="2"/>
        <v>PHO -141023-GB506089400521301</v>
      </c>
      <c r="B142" s="12">
        <v>203</v>
      </c>
      <c r="C142" s="12" t="s">
        <v>602</v>
      </c>
      <c r="D142" s="12" t="s">
        <v>747</v>
      </c>
      <c r="E142" s="12" t="s">
        <v>748</v>
      </c>
      <c r="F142" s="12" t="s">
        <v>611</v>
      </c>
      <c r="G142" s="12" t="s">
        <v>606</v>
      </c>
      <c r="H142" s="5" t="s">
        <v>201</v>
      </c>
      <c r="I142" s="6" t="s">
        <v>202</v>
      </c>
      <c r="J142" s="6"/>
      <c r="K142" s="15" t="s">
        <v>264</v>
      </c>
      <c r="L142" s="6" t="s">
        <v>421</v>
      </c>
      <c r="M142" s="6" t="s">
        <v>557</v>
      </c>
      <c r="N142" s="12">
        <v>4703</v>
      </c>
      <c r="O142" s="12">
        <v>11756</v>
      </c>
      <c r="P142" s="16">
        <v>197</v>
      </c>
      <c r="Q142" s="15" t="s">
        <v>264</v>
      </c>
      <c r="R142" s="6" t="s">
        <v>421</v>
      </c>
      <c r="S142" s="18" t="s">
        <v>307</v>
      </c>
      <c r="T142" s="18" t="s">
        <v>498</v>
      </c>
      <c r="U142" s="18" t="s">
        <v>269</v>
      </c>
      <c r="V142" s="6">
        <v>20</v>
      </c>
      <c r="W142" s="6"/>
    </row>
    <row r="143" spans="1:23" ht="16.2" hidden="1" x14ac:dyDescent="0.4">
      <c r="A143" s="1" t="str">
        <f t="shared" si="2"/>
        <v>GTE -840618-IJ706095302091101</v>
      </c>
      <c r="B143" s="12">
        <v>207</v>
      </c>
      <c r="C143" s="12" t="s">
        <v>602</v>
      </c>
      <c r="D143" s="12" t="s">
        <v>749</v>
      </c>
      <c r="E143" s="12" t="s">
        <v>750</v>
      </c>
      <c r="F143" s="12" t="s">
        <v>647</v>
      </c>
      <c r="G143" s="12" t="s">
        <v>606</v>
      </c>
      <c r="H143" s="5" t="s">
        <v>53</v>
      </c>
      <c r="I143" s="6" t="s">
        <v>54</v>
      </c>
      <c r="J143" s="6"/>
      <c r="K143" s="15" t="s">
        <v>256</v>
      </c>
      <c r="L143" s="6" t="s">
        <v>306</v>
      </c>
      <c r="M143" s="6" t="s">
        <v>523</v>
      </c>
      <c r="N143" s="12">
        <v>3378</v>
      </c>
      <c r="O143" s="12">
        <v>8444</v>
      </c>
      <c r="P143" s="16">
        <v>5.87</v>
      </c>
      <c r="Q143" s="15" t="s">
        <v>256</v>
      </c>
      <c r="R143" s="6" t="s">
        <v>306</v>
      </c>
      <c r="S143" s="18" t="s">
        <v>310</v>
      </c>
      <c r="T143" s="18" t="s">
        <v>311</v>
      </c>
      <c r="U143" s="18" t="s">
        <v>269</v>
      </c>
      <c r="V143" s="6">
        <v>100</v>
      </c>
      <c r="W143" s="6"/>
    </row>
    <row r="144" spans="1:23" ht="16.2" hidden="1" x14ac:dyDescent="0.4">
      <c r="A144" s="1" t="str">
        <f t="shared" si="2"/>
        <v>GTE -840618-IJ706095305971101</v>
      </c>
      <c r="B144" s="12">
        <v>209</v>
      </c>
      <c r="C144" s="12" t="s">
        <v>602</v>
      </c>
      <c r="D144" s="12" t="s">
        <v>749</v>
      </c>
      <c r="E144" s="12" t="s">
        <v>751</v>
      </c>
      <c r="F144" s="12" t="s">
        <v>647</v>
      </c>
      <c r="G144" s="12" t="s">
        <v>606</v>
      </c>
      <c r="H144" s="5" t="s">
        <v>113</v>
      </c>
      <c r="I144" s="6" t="s">
        <v>114</v>
      </c>
      <c r="J144" s="6"/>
      <c r="K144" s="15" t="s">
        <v>256</v>
      </c>
      <c r="L144" s="6" t="s">
        <v>306</v>
      </c>
      <c r="M144" s="6" t="s">
        <v>523</v>
      </c>
      <c r="N144" s="12">
        <v>522</v>
      </c>
      <c r="O144" s="12">
        <v>1304</v>
      </c>
      <c r="P144" s="16">
        <v>284.47000000000003</v>
      </c>
      <c r="Q144" s="15" t="s">
        <v>256</v>
      </c>
      <c r="R144" s="6" t="s">
        <v>306</v>
      </c>
      <c r="S144" s="18" t="s">
        <v>312</v>
      </c>
      <c r="T144" s="18" t="s">
        <v>313</v>
      </c>
      <c r="U144" s="18" t="s">
        <v>269</v>
      </c>
      <c r="V144" s="6">
        <v>100</v>
      </c>
      <c r="W144" s="6"/>
    </row>
    <row r="145" spans="1:23" ht="16.2" hidden="1" x14ac:dyDescent="0.4">
      <c r="A145" s="1" t="str">
        <f t="shared" si="2"/>
        <v>GME -170117-QQ406095328661201</v>
      </c>
      <c r="B145" s="12">
        <v>210</v>
      </c>
      <c r="C145" s="12" t="s">
        <v>602</v>
      </c>
      <c r="D145" s="12" t="s">
        <v>749</v>
      </c>
      <c r="E145" s="12" t="s">
        <v>752</v>
      </c>
      <c r="F145" s="12" t="s">
        <v>616</v>
      </c>
      <c r="G145" s="12" t="s">
        <v>606</v>
      </c>
      <c r="H145" s="5" t="s">
        <v>25</v>
      </c>
      <c r="I145" s="6" t="s">
        <v>26</v>
      </c>
      <c r="J145" s="6"/>
      <c r="K145" s="15" t="s">
        <v>237</v>
      </c>
      <c r="L145" s="6" t="s">
        <v>314</v>
      </c>
      <c r="M145" s="6" t="s">
        <v>525</v>
      </c>
      <c r="N145" s="12">
        <v>197913</v>
      </c>
      <c r="O145" s="12">
        <v>494782</v>
      </c>
      <c r="P145" s="16">
        <v>58.89</v>
      </c>
      <c r="Q145" s="6" t="s">
        <v>315</v>
      </c>
      <c r="R145" s="6" t="s">
        <v>316</v>
      </c>
      <c r="S145" s="18" t="s">
        <v>322</v>
      </c>
      <c r="T145" s="18" t="s">
        <v>323</v>
      </c>
      <c r="U145" s="18" t="s">
        <v>269</v>
      </c>
      <c r="V145" s="6">
        <v>100</v>
      </c>
      <c r="W145" s="6"/>
    </row>
    <row r="146" spans="1:23" ht="16.2" hidden="1" x14ac:dyDescent="0.4">
      <c r="A146" s="1" t="str">
        <f t="shared" si="2"/>
        <v>GME -170117-QQ406095328741201</v>
      </c>
      <c r="B146" s="12">
        <v>211</v>
      </c>
      <c r="C146" s="12" t="s">
        <v>602</v>
      </c>
      <c r="D146" s="12" t="s">
        <v>749</v>
      </c>
      <c r="E146" s="12" t="s">
        <v>753</v>
      </c>
      <c r="F146" s="12" t="s">
        <v>616</v>
      </c>
      <c r="G146" s="12" t="s">
        <v>606</v>
      </c>
      <c r="H146" s="5" t="s">
        <v>127</v>
      </c>
      <c r="I146" s="6" t="s">
        <v>128</v>
      </c>
      <c r="J146" s="6"/>
      <c r="K146" s="15" t="s">
        <v>237</v>
      </c>
      <c r="L146" s="6" t="s">
        <v>314</v>
      </c>
      <c r="M146" s="6" t="s">
        <v>525</v>
      </c>
      <c r="N146" s="12">
        <v>101620</v>
      </c>
      <c r="O146" s="12">
        <v>254049</v>
      </c>
      <c r="P146" s="16">
        <v>95.4</v>
      </c>
      <c r="Q146" s="6" t="s">
        <v>315</v>
      </c>
      <c r="R146" s="6" t="s">
        <v>316</v>
      </c>
      <c r="S146" s="18" t="s">
        <v>322</v>
      </c>
      <c r="T146" s="18" t="s">
        <v>323</v>
      </c>
      <c r="U146" s="18" t="s">
        <v>269</v>
      </c>
      <c r="V146" s="6">
        <v>100</v>
      </c>
      <c r="W146" s="6"/>
    </row>
    <row r="147" spans="1:23" ht="16.2" hidden="1" x14ac:dyDescent="0.4">
      <c r="A147" s="1" t="str">
        <f t="shared" si="2"/>
        <v>MME -780817-SAA08072900100301</v>
      </c>
      <c r="B147" s="12">
        <v>216</v>
      </c>
      <c r="C147" s="12" t="s">
        <v>754</v>
      </c>
      <c r="D147" s="12" t="s">
        <v>755</v>
      </c>
      <c r="E147" s="12" t="s">
        <v>756</v>
      </c>
      <c r="F147" s="12" t="s">
        <v>618</v>
      </c>
      <c r="G147" s="12" t="s">
        <v>606</v>
      </c>
      <c r="H147" s="5" t="s">
        <v>29</v>
      </c>
      <c r="I147" s="6" t="s">
        <v>30</v>
      </c>
      <c r="J147" s="6"/>
      <c r="K147" s="15" t="s">
        <v>236</v>
      </c>
      <c r="L147" s="6" t="s">
        <v>400</v>
      </c>
      <c r="M147" s="6" t="s">
        <v>551</v>
      </c>
      <c r="N147" s="12">
        <v>95716</v>
      </c>
      <c r="O147" s="12">
        <v>239288</v>
      </c>
      <c r="P147" s="16">
        <v>36</v>
      </c>
      <c r="Q147" s="6" t="s">
        <v>409</v>
      </c>
      <c r="R147" s="39" t="s">
        <v>775</v>
      </c>
      <c r="S147" s="18" t="s">
        <v>402</v>
      </c>
      <c r="T147" s="18" t="s">
        <v>407</v>
      </c>
      <c r="U147" s="18" t="s">
        <v>269</v>
      </c>
      <c r="V147" s="6">
        <v>100</v>
      </c>
      <c r="W147" s="6"/>
    </row>
    <row r="148" spans="1:23" ht="16.2" hidden="1" x14ac:dyDescent="0.4">
      <c r="A148" s="1" t="str">
        <f t="shared" si="2"/>
        <v>MME -780817-SAA08072900510201</v>
      </c>
      <c r="B148" s="12">
        <v>217</v>
      </c>
      <c r="C148" s="12" t="s">
        <v>754</v>
      </c>
      <c r="D148" s="12" t="s">
        <v>755</v>
      </c>
      <c r="E148" s="12" t="s">
        <v>757</v>
      </c>
      <c r="F148" s="12" t="s">
        <v>614</v>
      </c>
      <c r="G148" s="12" t="s">
        <v>606</v>
      </c>
      <c r="H148" s="5" t="s">
        <v>187</v>
      </c>
      <c r="I148" s="6" t="s">
        <v>188</v>
      </c>
      <c r="J148" s="6"/>
      <c r="K148" s="15" t="s">
        <v>236</v>
      </c>
      <c r="L148" s="6" t="s">
        <v>400</v>
      </c>
      <c r="M148" s="6" t="s">
        <v>551</v>
      </c>
      <c r="N148" s="12">
        <v>1193</v>
      </c>
      <c r="O148" s="12">
        <v>2981</v>
      </c>
      <c r="P148" s="16">
        <v>45</v>
      </c>
      <c r="Q148" s="6" t="s">
        <v>409</v>
      </c>
      <c r="R148" s="39" t="s">
        <v>775</v>
      </c>
      <c r="S148" s="18" t="s">
        <v>402</v>
      </c>
      <c r="T148" s="18" t="s">
        <v>407</v>
      </c>
      <c r="U148" s="18" t="s">
        <v>269</v>
      </c>
      <c r="V148" s="6">
        <v>100</v>
      </c>
      <c r="W148" s="6"/>
    </row>
    <row r="149" spans="1:23" ht="16.2" hidden="1" x14ac:dyDescent="0.4">
      <c r="A149" s="1" t="str">
        <f t="shared" si="2"/>
        <v>MME -780817-SAA08082943421201</v>
      </c>
      <c r="B149" s="12">
        <v>219</v>
      </c>
      <c r="C149" s="12" t="s">
        <v>754</v>
      </c>
      <c r="D149" s="12" t="s">
        <v>758</v>
      </c>
      <c r="E149" s="12" t="s">
        <v>759</v>
      </c>
      <c r="F149" s="12" t="s">
        <v>616</v>
      </c>
      <c r="G149" s="12" t="s">
        <v>606</v>
      </c>
      <c r="H149" s="5" t="s">
        <v>85</v>
      </c>
      <c r="I149" s="6" t="s">
        <v>86</v>
      </c>
      <c r="J149" s="6"/>
      <c r="K149" s="15" t="s">
        <v>236</v>
      </c>
      <c r="L149" s="6" t="s">
        <v>400</v>
      </c>
      <c r="M149" s="6" t="s">
        <v>551</v>
      </c>
      <c r="N149" s="12">
        <v>1992</v>
      </c>
      <c r="O149" s="12">
        <v>4978</v>
      </c>
      <c r="P149" s="16">
        <v>826.2</v>
      </c>
      <c r="Q149" s="6" t="s">
        <v>410</v>
      </c>
      <c r="R149" s="39" t="s">
        <v>774</v>
      </c>
      <c r="S149" s="18" t="s">
        <v>403</v>
      </c>
      <c r="T149" s="18" t="s">
        <v>406</v>
      </c>
      <c r="U149" s="18" t="s">
        <v>269</v>
      </c>
      <c r="V149" s="6">
        <v>100</v>
      </c>
      <c r="W149" s="6"/>
    </row>
    <row r="150" spans="1:23" ht="16.2" hidden="1" x14ac:dyDescent="0.4">
      <c r="A150" s="1" t="str">
        <f t="shared" si="2"/>
        <v>EQU -070308-TU408088926320401</v>
      </c>
      <c r="B150" s="12">
        <v>222</v>
      </c>
      <c r="C150" s="12" t="s">
        <v>754</v>
      </c>
      <c r="D150" s="12" t="s">
        <v>760</v>
      </c>
      <c r="E150" s="12" t="s">
        <v>761</v>
      </c>
      <c r="F150" s="12" t="s">
        <v>621</v>
      </c>
      <c r="G150" s="12" t="s">
        <v>606</v>
      </c>
      <c r="H150" s="5" t="s">
        <v>161</v>
      </c>
      <c r="I150" s="6" t="s">
        <v>162</v>
      </c>
      <c r="J150" s="6"/>
      <c r="K150" s="15" t="s">
        <v>265</v>
      </c>
      <c r="L150" s="6" t="s">
        <v>452</v>
      </c>
      <c r="M150" s="6" t="s">
        <v>519</v>
      </c>
      <c r="N150" s="12">
        <v>487</v>
      </c>
      <c r="O150" s="12">
        <v>1216</v>
      </c>
      <c r="P150" s="16">
        <v>9.4600000000000009</v>
      </c>
      <c r="Q150" s="15" t="s">
        <v>265</v>
      </c>
      <c r="R150" s="6" t="s">
        <v>299</v>
      </c>
      <c r="S150" s="18" t="s">
        <v>300</v>
      </c>
      <c r="T150" s="18" t="s">
        <v>777</v>
      </c>
      <c r="U150" s="18" t="s">
        <v>301</v>
      </c>
      <c r="V150" s="6">
        <v>100</v>
      </c>
      <c r="W150" s="6"/>
    </row>
    <row r="152" spans="1:23" x14ac:dyDescent="0.25">
      <c r="S152" s="7" t="str">
        <f>+T82&amp;"/RS "&amp;S82</f>
        <v>CLIPS  DEWIME/RS 1121C2014 SSA</v>
      </c>
    </row>
    <row r="153" spans="1:23" x14ac:dyDescent="0.25">
      <c r="S153" s="7">
        <f>+LEN(S152)</f>
        <v>30</v>
      </c>
    </row>
  </sheetData>
  <autoFilter ref="A1:W150">
    <filterColumn colId="10">
      <filters>
        <filter val="JOSE MIGUEL URIBE ALVAREZ TOSTADO"/>
      </filters>
    </filterColumn>
    <filterColumn colId="17">
      <colorFilter dxfId="0"/>
    </filterColumn>
  </autoFilter>
  <sortState ref="B2:V150">
    <sortCondition ref="B2:B150"/>
    <sortCondition ref="K2:K150"/>
  </sortState>
  <pageMargins left="0" right="0" top="0" bottom="0.74803149606299213" header="0.31496062992125984" footer="0.31496062992125984"/>
  <pageSetup scale="40" fitToHeight="0" orientation="landscape"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19" workbookViewId="0">
      <selection activeCell="A25" sqref="A25"/>
    </sheetView>
  </sheetViews>
  <sheetFormatPr baseColWidth="10" defaultRowHeight="14.4" x14ac:dyDescent="0.3"/>
  <cols>
    <col min="1" max="1" width="60.88671875" bestFit="1" customWidth="1"/>
    <col min="2" max="2" width="18.6640625" bestFit="1" customWidth="1"/>
    <col min="3" max="3" width="39.109375" bestFit="1" customWidth="1"/>
    <col min="4" max="4" width="9.21875" bestFit="1" customWidth="1"/>
    <col min="5" max="5" width="50.77734375" bestFit="1" customWidth="1"/>
  </cols>
  <sheetData>
    <row r="1" spans="1:5" x14ac:dyDescent="0.3">
      <c r="A1" s="13" t="s">
        <v>2</v>
      </c>
      <c r="B1" s="19" t="s">
        <v>9</v>
      </c>
      <c r="C1" s="25" t="s">
        <v>564</v>
      </c>
      <c r="D1" t="s">
        <v>448</v>
      </c>
      <c r="E1" t="s">
        <v>449</v>
      </c>
    </row>
    <row r="2" spans="1:5" ht="16.2" x14ac:dyDescent="0.4">
      <c r="A2" s="15" t="s">
        <v>266</v>
      </c>
      <c r="B2" s="34" t="s">
        <v>267</v>
      </c>
      <c r="C2" s="26" t="s">
        <v>565</v>
      </c>
      <c r="D2" t="s">
        <v>499</v>
      </c>
      <c r="E2" t="s">
        <v>500</v>
      </c>
    </row>
    <row r="3" spans="1:5" ht="16.2" x14ac:dyDescent="0.4">
      <c r="A3" s="15" t="s">
        <v>248</v>
      </c>
      <c r="B3" s="34" t="s">
        <v>444</v>
      </c>
      <c r="C3" s="26" t="s">
        <v>566</v>
      </c>
      <c r="D3" t="s">
        <v>501</v>
      </c>
      <c r="E3" t="s">
        <v>502</v>
      </c>
    </row>
    <row r="4" spans="1:5" ht="16.2" x14ac:dyDescent="0.4">
      <c r="A4" s="28" t="s">
        <v>253</v>
      </c>
      <c r="B4" s="34" t="s">
        <v>274</v>
      </c>
      <c r="C4" s="30" t="s">
        <v>567</v>
      </c>
      <c r="D4" s="31" t="s">
        <v>503</v>
      </c>
      <c r="E4" s="31" t="s">
        <v>504</v>
      </c>
    </row>
    <row r="5" spans="1:5" ht="16.2" x14ac:dyDescent="0.4">
      <c r="A5" s="15" t="s">
        <v>239</v>
      </c>
      <c r="B5" s="34" t="s">
        <v>276</v>
      </c>
      <c r="C5" s="6" t="s">
        <v>568</v>
      </c>
      <c r="D5" t="s">
        <v>505</v>
      </c>
      <c r="E5" t="s">
        <v>506</v>
      </c>
    </row>
    <row r="6" spans="1:5" ht="16.2" x14ac:dyDescent="0.3">
      <c r="A6" s="15" t="s">
        <v>246</v>
      </c>
      <c r="B6" s="35" t="s">
        <v>450</v>
      </c>
      <c r="C6" s="27" t="s">
        <v>569</v>
      </c>
      <c r="D6" t="s">
        <v>507</v>
      </c>
      <c r="E6" t="s">
        <v>508</v>
      </c>
    </row>
    <row r="7" spans="1:5" ht="16.2" x14ac:dyDescent="0.4">
      <c r="A7" s="15" t="s">
        <v>235</v>
      </c>
      <c r="B7" s="34" t="s">
        <v>284</v>
      </c>
      <c r="C7" s="26" t="s">
        <v>570</v>
      </c>
      <c r="D7" t="s">
        <v>509</v>
      </c>
      <c r="E7" t="s">
        <v>510</v>
      </c>
    </row>
    <row r="8" spans="1:5" ht="16.2" x14ac:dyDescent="0.4">
      <c r="A8" s="15" t="s">
        <v>234</v>
      </c>
      <c r="B8" s="34" t="s">
        <v>287</v>
      </c>
      <c r="C8" s="26" t="s">
        <v>571</v>
      </c>
      <c r="D8" t="s">
        <v>511</v>
      </c>
      <c r="E8" t="s">
        <v>512</v>
      </c>
    </row>
    <row r="9" spans="1:5" ht="16.2" x14ac:dyDescent="0.4">
      <c r="A9" s="15" t="s">
        <v>250</v>
      </c>
      <c r="B9" s="34" t="s">
        <v>451</v>
      </c>
      <c r="C9" s="26" t="s">
        <v>572</v>
      </c>
      <c r="D9" t="s">
        <v>513</v>
      </c>
      <c r="E9" t="s">
        <v>514</v>
      </c>
    </row>
    <row r="10" spans="1:5" ht="16.2" x14ac:dyDescent="0.4">
      <c r="A10" s="15" t="s">
        <v>254</v>
      </c>
      <c r="B10" s="34" t="s">
        <v>292</v>
      </c>
      <c r="C10" s="26" t="s">
        <v>573</v>
      </c>
      <c r="D10" t="s">
        <v>515</v>
      </c>
      <c r="E10" t="s">
        <v>516</v>
      </c>
    </row>
    <row r="11" spans="1:5" ht="16.2" x14ac:dyDescent="0.4">
      <c r="A11" s="15" t="s">
        <v>247</v>
      </c>
      <c r="B11" s="34" t="s">
        <v>295</v>
      </c>
      <c r="C11" s="26" t="s">
        <v>574</v>
      </c>
      <c r="D11" t="s">
        <v>517</v>
      </c>
      <c r="E11" t="s">
        <v>518</v>
      </c>
    </row>
    <row r="12" spans="1:5" ht="16.2" x14ac:dyDescent="0.4">
      <c r="A12" s="15" t="s">
        <v>265</v>
      </c>
      <c r="B12" s="6" t="s">
        <v>452</v>
      </c>
      <c r="C12" s="26" t="s">
        <v>575</v>
      </c>
      <c r="D12" t="s">
        <v>519</v>
      </c>
      <c r="E12" t="s">
        <v>520</v>
      </c>
    </row>
    <row r="13" spans="1:5" ht="16.2" x14ac:dyDescent="0.4">
      <c r="A13" s="15" t="s">
        <v>243</v>
      </c>
      <c r="B13" s="34" t="s">
        <v>446</v>
      </c>
      <c r="C13" s="26" t="s">
        <v>576</v>
      </c>
      <c r="D13" t="s">
        <v>521</v>
      </c>
      <c r="E13" t="s">
        <v>522</v>
      </c>
    </row>
    <row r="14" spans="1:5" ht="16.2" x14ac:dyDescent="0.4">
      <c r="A14" s="15" t="s">
        <v>256</v>
      </c>
      <c r="B14" s="34" t="s">
        <v>306</v>
      </c>
      <c r="C14" s="26" t="s">
        <v>577</v>
      </c>
      <c r="D14" t="s">
        <v>523</v>
      </c>
      <c r="E14" t="s">
        <v>524</v>
      </c>
    </row>
    <row r="15" spans="1:5" ht="16.2" x14ac:dyDescent="0.4">
      <c r="A15" s="15" t="s">
        <v>237</v>
      </c>
      <c r="B15" s="34" t="s">
        <v>314</v>
      </c>
      <c r="C15" s="6" t="s">
        <v>578</v>
      </c>
      <c r="D15" t="s">
        <v>525</v>
      </c>
      <c r="E15" t="s">
        <v>526</v>
      </c>
    </row>
    <row r="16" spans="1:5" ht="16.2" x14ac:dyDescent="0.4">
      <c r="A16" s="15" t="s">
        <v>233</v>
      </c>
      <c r="B16" s="34" t="s">
        <v>324</v>
      </c>
      <c r="C16" s="26" t="s">
        <v>579</v>
      </c>
      <c r="D16" t="s">
        <v>527</v>
      </c>
      <c r="E16" t="s">
        <v>528</v>
      </c>
    </row>
    <row r="17" spans="1:5" ht="16.2" x14ac:dyDescent="0.4">
      <c r="A17" s="15" t="s">
        <v>249</v>
      </c>
      <c r="B17" s="34" t="s">
        <v>453</v>
      </c>
      <c r="C17" s="26" t="s">
        <v>572</v>
      </c>
      <c r="D17" t="s">
        <v>529</v>
      </c>
      <c r="E17" t="s">
        <v>530</v>
      </c>
    </row>
    <row r="18" spans="1:5" ht="16.2" x14ac:dyDescent="0.4">
      <c r="A18" s="15" t="s">
        <v>251</v>
      </c>
      <c r="B18" s="34" t="s">
        <v>328</v>
      </c>
      <c r="C18" s="26" t="s">
        <v>580</v>
      </c>
      <c r="D18" t="s">
        <v>531</v>
      </c>
      <c r="E18" t="s">
        <v>532</v>
      </c>
    </row>
    <row r="19" spans="1:5" ht="16.2" x14ac:dyDescent="0.4">
      <c r="A19" s="15" t="s">
        <v>245</v>
      </c>
      <c r="B19" s="34" t="s">
        <v>334</v>
      </c>
      <c r="C19" s="26" t="s">
        <v>581</v>
      </c>
      <c r="D19" t="s">
        <v>533</v>
      </c>
      <c r="E19" t="s">
        <v>534</v>
      </c>
    </row>
    <row r="20" spans="1:5" ht="16.2" x14ac:dyDescent="0.4">
      <c r="A20" s="15" t="s">
        <v>240</v>
      </c>
      <c r="B20" s="36" t="s">
        <v>339</v>
      </c>
      <c r="C20" s="26" t="s">
        <v>582</v>
      </c>
      <c r="D20" t="s">
        <v>535</v>
      </c>
      <c r="E20" t="s">
        <v>536</v>
      </c>
    </row>
    <row r="21" spans="1:5" ht="16.2" x14ac:dyDescent="0.4">
      <c r="A21" s="15" t="s">
        <v>259</v>
      </c>
      <c r="B21" s="34" t="s">
        <v>354</v>
      </c>
      <c r="C21" s="26" t="s">
        <v>583</v>
      </c>
      <c r="D21" t="s">
        <v>537</v>
      </c>
      <c r="E21" t="s">
        <v>538</v>
      </c>
    </row>
    <row r="22" spans="1:5" ht="16.2" x14ac:dyDescent="0.4">
      <c r="A22" s="15" t="s">
        <v>252</v>
      </c>
      <c r="B22" s="34" t="s">
        <v>358</v>
      </c>
      <c r="C22" s="6" t="s">
        <v>584</v>
      </c>
      <c r="D22" t="s">
        <v>539</v>
      </c>
      <c r="E22" t="s">
        <v>540</v>
      </c>
    </row>
    <row r="23" spans="1:5" ht="16.2" x14ac:dyDescent="0.4">
      <c r="A23" s="15" t="s">
        <v>263</v>
      </c>
      <c r="B23" s="34" t="s">
        <v>361</v>
      </c>
      <c r="C23" s="26" t="s">
        <v>585</v>
      </c>
      <c r="D23" t="s">
        <v>541</v>
      </c>
      <c r="E23" t="s">
        <v>542</v>
      </c>
    </row>
    <row r="24" spans="1:5" ht="16.2" x14ac:dyDescent="0.4">
      <c r="A24" s="15" t="s">
        <v>244</v>
      </c>
      <c r="B24" s="34" t="s">
        <v>365</v>
      </c>
      <c r="C24" s="26" t="s">
        <v>586</v>
      </c>
      <c r="D24" t="s">
        <v>543</v>
      </c>
      <c r="E24" t="s">
        <v>544</v>
      </c>
    </row>
    <row r="25" spans="1:5" ht="16.2" x14ac:dyDescent="0.4">
      <c r="A25" s="28" t="s">
        <v>258</v>
      </c>
      <c r="B25" s="29" t="s">
        <v>447</v>
      </c>
      <c r="C25" s="30" t="s">
        <v>567</v>
      </c>
      <c r="D25" s="31" t="e">
        <v>#N/A</v>
      </c>
      <c r="E25" s="31" t="e">
        <v>#N/A</v>
      </c>
    </row>
    <row r="26" spans="1:5" ht="16.2" x14ac:dyDescent="0.4">
      <c r="A26" s="15" t="s">
        <v>257</v>
      </c>
      <c r="B26" s="6" t="s">
        <v>378</v>
      </c>
      <c r="C26" s="26" t="s">
        <v>587</v>
      </c>
      <c r="D26" t="s">
        <v>545</v>
      </c>
      <c r="E26" t="s">
        <v>546</v>
      </c>
    </row>
    <row r="27" spans="1:5" ht="16.2" x14ac:dyDescent="0.4">
      <c r="A27" s="15" t="s">
        <v>238</v>
      </c>
      <c r="B27" s="6" t="s">
        <v>381</v>
      </c>
      <c r="C27" s="26" t="s">
        <v>588</v>
      </c>
      <c r="D27" t="s">
        <v>547</v>
      </c>
      <c r="E27" t="s">
        <v>548</v>
      </c>
    </row>
    <row r="28" spans="1:5" ht="16.2" x14ac:dyDescent="0.4">
      <c r="A28" s="15" t="s">
        <v>386</v>
      </c>
      <c r="B28" s="6" t="s">
        <v>387</v>
      </c>
      <c r="C28" s="26" t="s">
        <v>589</v>
      </c>
      <c r="D28" t="s">
        <v>549</v>
      </c>
      <c r="E28" t="s">
        <v>550</v>
      </c>
    </row>
    <row r="29" spans="1:5" ht="16.2" x14ac:dyDescent="0.4">
      <c r="A29" s="15" t="s">
        <v>236</v>
      </c>
      <c r="B29" s="34" t="s">
        <v>400</v>
      </c>
      <c r="C29" s="26" t="s">
        <v>590</v>
      </c>
      <c r="D29" t="s">
        <v>551</v>
      </c>
      <c r="E29" t="s">
        <v>552</v>
      </c>
    </row>
    <row r="30" spans="1:5" ht="16.2" x14ac:dyDescent="0.4">
      <c r="A30" s="15" t="s">
        <v>260</v>
      </c>
      <c r="B30" s="6" t="s">
        <v>411</v>
      </c>
      <c r="C30" s="26" t="s">
        <v>591</v>
      </c>
      <c r="D30" t="s">
        <v>553</v>
      </c>
      <c r="E30" t="s">
        <v>554</v>
      </c>
    </row>
    <row r="31" spans="1:5" ht="16.2" x14ac:dyDescent="0.4">
      <c r="A31" s="15" t="s">
        <v>255</v>
      </c>
      <c r="B31" s="6" t="s">
        <v>413</v>
      </c>
      <c r="C31" s="26" t="s">
        <v>592</v>
      </c>
      <c r="D31" t="s">
        <v>555</v>
      </c>
      <c r="E31" t="s">
        <v>556</v>
      </c>
    </row>
    <row r="32" spans="1:5" ht="16.2" x14ac:dyDescent="0.4">
      <c r="A32" s="15" t="s">
        <v>264</v>
      </c>
      <c r="B32" s="6" t="s">
        <v>421</v>
      </c>
      <c r="C32" s="6" t="s">
        <v>593</v>
      </c>
      <c r="D32" t="s">
        <v>557</v>
      </c>
      <c r="E32" t="s">
        <v>264</v>
      </c>
    </row>
    <row r="33" spans="1:5" ht="16.2" x14ac:dyDescent="0.4">
      <c r="A33" s="15" t="s">
        <v>242</v>
      </c>
      <c r="B33" s="6" t="s">
        <v>422</v>
      </c>
      <c r="C33" s="26" t="s">
        <v>594</v>
      </c>
      <c r="D33" t="s">
        <v>558</v>
      </c>
      <c r="E33" t="s">
        <v>559</v>
      </c>
    </row>
    <row r="34" spans="1:5" ht="16.2" x14ac:dyDescent="0.4">
      <c r="A34" s="28" t="s">
        <v>241</v>
      </c>
      <c r="B34" s="29" t="s">
        <v>431</v>
      </c>
      <c r="C34" s="30" t="s">
        <v>567</v>
      </c>
      <c r="D34" s="31" t="e">
        <v>#N/A</v>
      </c>
      <c r="E34" s="31" t="e">
        <v>#N/A</v>
      </c>
    </row>
    <row r="35" spans="1:5" ht="16.2" x14ac:dyDescent="0.4">
      <c r="A35" s="15" t="s">
        <v>261</v>
      </c>
      <c r="B35" s="34" t="s">
        <v>433</v>
      </c>
      <c r="C35" s="26" t="s">
        <v>595</v>
      </c>
      <c r="D35" t="s">
        <v>560</v>
      </c>
      <c r="E35" t="s">
        <v>561</v>
      </c>
    </row>
    <row r="36" spans="1:5" ht="16.2" x14ac:dyDescent="0.4">
      <c r="A36" s="15" t="s">
        <v>262</v>
      </c>
      <c r="B36" s="6" t="s">
        <v>438</v>
      </c>
      <c r="C36" s="26" t="s">
        <v>596</v>
      </c>
      <c r="D36" t="s">
        <v>562</v>
      </c>
      <c r="E36" t="s">
        <v>563</v>
      </c>
    </row>
  </sheetData>
  <sortState ref="A2:D150">
    <sortCondition ref="A2:A150"/>
  </sortState>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workbookViewId="0">
      <selection activeCell="H1" sqref="H1:I1048576"/>
    </sheetView>
  </sheetViews>
  <sheetFormatPr baseColWidth="10" defaultRowHeight="14.4" x14ac:dyDescent="0.3"/>
  <cols>
    <col min="2" max="3" width="4.6640625" bestFit="1" customWidth="1"/>
    <col min="4" max="4" width="5.77734375" bestFit="1" customWidth="1"/>
    <col min="5" max="6" width="3.44140625" bestFit="1" customWidth="1"/>
  </cols>
  <sheetData>
    <row r="1" spans="1:9" ht="36" x14ac:dyDescent="0.3">
      <c r="A1" s="19" t="s">
        <v>0</v>
      </c>
      <c r="B1" s="19" t="s">
        <v>597</v>
      </c>
      <c r="C1" s="19" t="s">
        <v>598</v>
      </c>
      <c r="D1" s="19" t="s">
        <v>599</v>
      </c>
      <c r="E1" s="19" t="s">
        <v>600</v>
      </c>
      <c r="F1" s="19" t="s">
        <v>601</v>
      </c>
      <c r="G1" s="21" t="s">
        <v>232</v>
      </c>
      <c r="H1" s="22" t="s">
        <v>5</v>
      </c>
      <c r="I1" s="22" t="s">
        <v>6</v>
      </c>
    </row>
    <row r="2" spans="1:9" ht="16.2" x14ac:dyDescent="0.4">
      <c r="A2" s="12">
        <v>1</v>
      </c>
      <c r="B2" s="12" t="s">
        <v>602</v>
      </c>
      <c r="C2" s="12" t="s">
        <v>603</v>
      </c>
      <c r="D2" s="12" t="s">
        <v>604</v>
      </c>
      <c r="E2" s="12" t="s">
        <v>605</v>
      </c>
      <c r="F2" s="12" t="s">
        <v>606</v>
      </c>
      <c r="G2" s="5" t="s">
        <v>21</v>
      </c>
      <c r="H2" s="12">
        <v>1106</v>
      </c>
      <c r="I2" s="12">
        <v>2765</v>
      </c>
    </row>
    <row r="3" spans="1:9" ht="16.2" x14ac:dyDescent="0.4">
      <c r="A3" s="12">
        <v>2</v>
      </c>
      <c r="B3" s="12" t="s">
        <v>602</v>
      </c>
      <c r="C3" s="12" t="s">
        <v>607</v>
      </c>
      <c r="D3" s="12" t="s">
        <v>608</v>
      </c>
      <c r="E3" s="12" t="s">
        <v>605</v>
      </c>
      <c r="F3" s="12" t="s">
        <v>606</v>
      </c>
      <c r="G3" s="5" t="s">
        <v>153</v>
      </c>
      <c r="H3" s="12">
        <v>55</v>
      </c>
      <c r="I3" s="12">
        <v>137</v>
      </c>
    </row>
    <row r="4" spans="1:9" ht="16.2" x14ac:dyDescent="0.4">
      <c r="A4" s="12">
        <v>3</v>
      </c>
      <c r="B4" s="12" t="s">
        <v>602</v>
      </c>
      <c r="C4" s="12" t="s">
        <v>609</v>
      </c>
      <c r="D4" s="12" t="s">
        <v>610</v>
      </c>
      <c r="E4" s="12" t="s">
        <v>611</v>
      </c>
      <c r="F4" s="12" t="s">
        <v>606</v>
      </c>
      <c r="G4" s="5" t="s">
        <v>33</v>
      </c>
      <c r="H4" s="12">
        <v>54272</v>
      </c>
      <c r="I4" s="12">
        <v>135680</v>
      </c>
    </row>
    <row r="5" spans="1:9" ht="16.2" x14ac:dyDescent="0.4">
      <c r="A5" s="12">
        <v>4</v>
      </c>
      <c r="B5" s="12" t="s">
        <v>602</v>
      </c>
      <c r="C5" s="12" t="s">
        <v>612</v>
      </c>
      <c r="D5" s="12" t="s">
        <v>613</v>
      </c>
      <c r="E5" s="12" t="s">
        <v>605</v>
      </c>
      <c r="F5" s="12" t="s">
        <v>614</v>
      </c>
      <c r="G5" s="5" t="s">
        <v>197</v>
      </c>
      <c r="H5" s="12">
        <v>32142</v>
      </c>
      <c r="I5" s="12">
        <v>80355</v>
      </c>
    </row>
    <row r="6" spans="1:9" ht="16.2" x14ac:dyDescent="0.4">
      <c r="A6" s="12">
        <v>4</v>
      </c>
      <c r="B6" s="12" t="s">
        <v>602</v>
      </c>
      <c r="C6" s="12" t="s">
        <v>612</v>
      </c>
      <c r="D6" s="12" t="s">
        <v>613</v>
      </c>
      <c r="E6" s="12" t="s">
        <v>605</v>
      </c>
      <c r="F6" s="12" t="s">
        <v>614</v>
      </c>
      <c r="G6" s="5" t="s">
        <v>197</v>
      </c>
      <c r="H6" s="12">
        <v>8036</v>
      </c>
      <c r="I6" s="12">
        <v>20089</v>
      </c>
    </row>
    <row r="7" spans="1:9" ht="16.2" x14ac:dyDescent="0.4">
      <c r="A7" s="12">
        <v>6</v>
      </c>
      <c r="B7" s="12" t="s">
        <v>602</v>
      </c>
      <c r="C7" s="12" t="s">
        <v>612</v>
      </c>
      <c r="D7" s="12" t="s">
        <v>615</v>
      </c>
      <c r="E7" s="12" t="s">
        <v>616</v>
      </c>
      <c r="F7" s="12" t="s">
        <v>606</v>
      </c>
      <c r="G7" s="5" t="s">
        <v>51</v>
      </c>
      <c r="H7" s="12">
        <v>1191</v>
      </c>
      <c r="I7" s="12">
        <v>2976</v>
      </c>
    </row>
    <row r="8" spans="1:9" ht="16.2" x14ac:dyDescent="0.4">
      <c r="A8" s="12">
        <v>7</v>
      </c>
      <c r="B8" s="12" t="s">
        <v>602</v>
      </c>
      <c r="C8" s="12" t="s">
        <v>612</v>
      </c>
      <c r="D8" s="12" t="s">
        <v>617</v>
      </c>
      <c r="E8" s="12" t="s">
        <v>618</v>
      </c>
      <c r="F8" s="12" t="s">
        <v>606</v>
      </c>
      <c r="G8" s="5" t="s">
        <v>221</v>
      </c>
      <c r="H8" s="12">
        <v>6034</v>
      </c>
      <c r="I8" s="12">
        <v>15072</v>
      </c>
    </row>
    <row r="9" spans="1:9" ht="16.2" x14ac:dyDescent="0.4">
      <c r="A9" s="12">
        <v>7</v>
      </c>
      <c r="B9" s="12" t="s">
        <v>602</v>
      </c>
      <c r="C9" s="12" t="s">
        <v>612</v>
      </c>
      <c r="D9" s="12" t="s">
        <v>617</v>
      </c>
      <c r="E9" s="12" t="s">
        <v>618</v>
      </c>
      <c r="F9" s="12" t="s">
        <v>606</v>
      </c>
      <c r="G9" s="5" t="s">
        <v>221</v>
      </c>
      <c r="H9" s="12">
        <v>9038</v>
      </c>
      <c r="I9" s="12">
        <v>22606</v>
      </c>
    </row>
    <row r="10" spans="1:9" ht="16.2" x14ac:dyDescent="0.4">
      <c r="A10" s="12">
        <v>10</v>
      </c>
      <c r="B10" s="12" t="s">
        <v>602</v>
      </c>
      <c r="C10" s="12" t="s">
        <v>619</v>
      </c>
      <c r="D10" s="12" t="s">
        <v>620</v>
      </c>
      <c r="E10" s="12" t="s">
        <v>621</v>
      </c>
      <c r="F10" s="12" t="s">
        <v>606</v>
      </c>
      <c r="G10" s="5" t="s">
        <v>45</v>
      </c>
      <c r="H10" s="12">
        <v>7119</v>
      </c>
      <c r="I10" s="12">
        <v>17797</v>
      </c>
    </row>
    <row r="11" spans="1:9" ht="16.2" x14ac:dyDescent="0.4">
      <c r="A11" s="12">
        <v>13</v>
      </c>
      <c r="B11" s="12" t="s">
        <v>602</v>
      </c>
      <c r="C11" s="12" t="s">
        <v>622</v>
      </c>
      <c r="D11" s="12" t="s">
        <v>623</v>
      </c>
      <c r="E11" s="12" t="s">
        <v>605</v>
      </c>
      <c r="F11" s="12" t="s">
        <v>614</v>
      </c>
      <c r="G11" s="5" t="s">
        <v>151</v>
      </c>
      <c r="H11" s="12">
        <v>23680</v>
      </c>
      <c r="I11" s="12">
        <v>59199</v>
      </c>
    </row>
    <row r="12" spans="1:9" ht="16.2" x14ac:dyDescent="0.4">
      <c r="A12" s="12">
        <v>17</v>
      </c>
      <c r="B12" s="12" t="s">
        <v>602</v>
      </c>
      <c r="C12" s="12" t="s">
        <v>624</v>
      </c>
      <c r="D12" s="12" t="s">
        <v>625</v>
      </c>
      <c r="E12" s="12" t="s">
        <v>605</v>
      </c>
      <c r="F12" s="12" t="s">
        <v>618</v>
      </c>
      <c r="G12" s="5" t="s">
        <v>149</v>
      </c>
      <c r="H12" s="12">
        <v>31058</v>
      </c>
      <c r="I12" s="12">
        <v>77645</v>
      </c>
    </row>
    <row r="13" spans="1:9" ht="16.2" x14ac:dyDescent="0.4">
      <c r="A13" s="12">
        <v>21</v>
      </c>
      <c r="B13" s="12" t="s">
        <v>602</v>
      </c>
      <c r="C13" s="12" t="s">
        <v>624</v>
      </c>
      <c r="D13" s="12" t="s">
        <v>626</v>
      </c>
      <c r="E13" s="12" t="s">
        <v>605</v>
      </c>
      <c r="F13" s="12" t="s">
        <v>618</v>
      </c>
      <c r="G13" s="5" t="s">
        <v>199</v>
      </c>
      <c r="H13" s="12">
        <v>2912</v>
      </c>
      <c r="I13" s="12">
        <v>7281</v>
      </c>
    </row>
    <row r="14" spans="1:9" ht="16.2" x14ac:dyDescent="0.4">
      <c r="A14" s="12">
        <v>21</v>
      </c>
      <c r="B14" s="12" t="s">
        <v>602</v>
      </c>
      <c r="C14" s="12" t="s">
        <v>624</v>
      </c>
      <c r="D14" s="12" t="s">
        <v>626</v>
      </c>
      <c r="E14" s="12" t="s">
        <v>605</v>
      </c>
      <c r="F14" s="12" t="s">
        <v>618</v>
      </c>
      <c r="G14" s="5" t="s">
        <v>199</v>
      </c>
      <c r="H14" s="12">
        <v>11653</v>
      </c>
      <c r="I14" s="12">
        <v>29130</v>
      </c>
    </row>
    <row r="15" spans="1:9" ht="16.2" x14ac:dyDescent="0.4">
      <c r="A15" s="12">
        <v>25</v>
      </c>
      <c r="B15" s="12" t="s">
        <v>602</v>
      </c>
      <c r="C15" s="12" t="s">
        <v>627</v>
      </c>
      <c r="D15" s="12" t="s">
        <v>613</v>
      </c>
      <c r="E15" s="12" t="s">
        <v>614</v>
      </c>
      <c r="F15" s="12" t="s">
        <v>606</v>
      </c>
      <c r="G15" s="5" t="s">
        <v>57</v>
      </c>
      <c r="H15" s="12">
        <v>96</v>
      </c>
      <c r="I15" s="12">
        <v>239</v>
      </c>
    </row>
    <row r="16" spans="1:9" ht="16.2" x14ac:dyDescent="0.4">
      <c r="A16" s="12">
        <v>28</v>
      </c>
      <c r="B16" s="12" t="s">
        <v>602</v>
      </c>
      <c r="C16" s="12" t="s">
        <v>627</v>
      </c>
      <c r="D16" s="12" t="s">
        <v>628</v>
      </c>
      <c r="E16" s="12" t="s">
        <v>606</v>
      </c>
      <c r="F16" s="12" t="s">
        <v>606</v>
      </c>
      <c r="G16" s="5" t="s">
        <v>119</v>
      </c>
      <c r="H16" s="12">
        <v>25</v>
      </c>
      <c r="I16" s="12">
        <v>62</v>
      </c>
    </row>
    <row r="17" spans="1:9" ht="16.2" x14ac:dyDescent="0.4">
      <c r="A17" s="12">
        <v>29</v>
      </c>
      <c r="B17" s="12" t="s">
        <v>602</v>
      </c>
      <c r="C17" s="12" t="s">
        <v>627</v>
      </c>
      <c r="D17" s="12" t="s">
        <v>629</v>
      </c>
      <c r="E17" s="12" t="s">
        <v>605</v>
      </c>
      <c r="F17" s="12" t="s">
        <v>605</v>
      </c>
      <c r="G17" s="5" t="s">
        <v>145</v>
      </c>
      <c r="H17" s="12">
        <v>246</v>
      </c>
      <c r="I17" s="12">
        <v>614</v>
      </c>
    </row>
    <row r="18" spans="1:9" ht="16.2" x14ac:dyDescent="0.4">
      <c r="A18" s="12">
        <v>32</v>
      </c>
      <c r="B18" s="12" t="s">
        <v>602</v>
      </c>
      <c r="C18" s="12" t="s">
        <v>630</v>
      </c>
      <c r="D18" s="12" t="s">
        <v>631</v>
      </c>
      <c r="E18" s="12" t="s">
        <v>618</v>
      </c>
      <c r="F18" s="12" t="s">
        <v>606</v>
      </c>
      <c r="G18" s="5" t="s">
        <v>217</v>
      </c>
      <c r="H18" s="12">
        <v>2498</v>
      </c>
      <c r="I18" s="12">
        <v>6246</v>
      </c>
    </row>
    <row r="19" spans="1:9" ht="16.2" x14ac:dyDescent="0.4">
      <c r="A19" s="12">
        <v>32</v>
      </c>
      <c r="B19" s="12" t="s">
        <v>602</v>
      </c>
      <c r="C19" s="12" t="s">
        <v>630</v>
      </c>
      <c r="D19" s="12" t="s">
        <v>631</v>
      </c>
      <c r="E19" s="12" t="s">
        <v>618</v>
      </c>
      <c r="F19" s="12" t="s">
        <v>606</v>
      </c>
      <c r="G19" s="5" t="s">
        <v>217</v>
      </c>
      <c r="H19" s="12">
        <v>9990</v>
      </c>
      <c r="I19" s="12">
        <v>24974</v>
      </c>
    </row>
    <row r="20" spans="1:9" ht="16.2" x14ac:dyDescent="0.4">
      <c r="A20" s="12">
        <v>33</v>
      </c>
      <c r="B20" s="12" t="s">
        <v>602</v>
      </c>
      <c r="C20" s="12" t="s">
        <v>630</v>
      </c>
      <c r="D20" s="12" t="s">
        <v>632</v>
      </c>
      <c r="E20" s="12" t="s">
        <v>618</v>
      </c>
      <c r="F20" s="12" t="s">
        <v>606</v>
      </c>
      <c r="G20" s="5" t="s">
        <v>39</v>
      </c>
      <c r="H20" s="12">
        <v>9405</v>
      </c>
      <c r="I20" s="12">
        <v>23512</v>
      </c>
    </row>
    <row r="21" spans="1:9" ht="16.2" x14ac:dyDescent="0.4">
      <c r="A21" s="12">
        <v>34</v>
      </c>
      <c r="B21" s="12" t="s">
        <v>602</v>
      </c>
      <c r="C21" s="12" t="s">
        <v>630</v>
      </c>
      <c r="D21" s="12" t="s">
        <v>633</v>
      </c>
      <c r="E21" s="12" t="s">
        <v>618</v>
      </c>
      <c r="F21" s="12" t="s">
        <v>606</v>
      </c>
      <c r="G21" s="5" t="s">
        <v>135</v>
      </c>
      <c r="H21" s="12">
        <v>4296</v>
      </c>
      <c r="I21" s="12">
        <v>10740</v>
      </c>
    </row>
    <row r="22" spans="1:9" ht="16.2" x14ac:dyDescent="0.4">
      <c r="A22" s="12">
        <v>35</v>
      </c>
      <c r="B22" s="12" t="s">
        <v>602</v>
      </c>
      <c r="C22" s="12" t="s">
        <v>630</v>
      </c>
      <c r="D22" s="12" t="s">
        <v>634</v>
      </c>
      <c r="E22" s="12" t="s">
        <v>618</v>
      </c>
      <c r="F22" s="12" t="s">
        <v>606</v>
      </c>
      <c r="G22" s="5" t="s">
        <v>227</v>
      </c>
      <c r="H22" s="12">
        <v>25</v>
      </c>
      <c r="I22" s="12">
        <v>63</v>
      </c>
    </row>
    <row r="23" spans="1:9" ht="16.2" x14ac:dyDescent="0.4">
      <c r="A23" s="12">
        <v>35</v>
      </c>
      <c r="B23" s="12" t="s">
        <v>602</v>
      </c>
      <c r="C23" s="12" t="s">
        <v>630</v>
      </c>
      <c r="D23" s="12" t="s">
        <v>634</v>
      </c>
      <c r="E23" s="12" t="s">
        <v>618</v>
      </c>
      <c r="F23" s="12" t="s">
        <v>606</v>
      </c>
      <c r="G23" s="5" t="s">
        <v>227</v>
      </c>
      <c r="H23" s="12">
        <v>101</v>
      </c>
      <c r="I23" s="12">
        <v>250</v>
      </c>
    </row>
    <row r="24" spans="1:9" ht="16.2" x14ac:dyDescent="0.4">
      <c r="A24" s="12">
        <v>37</v>
      </c>
      <c r="B24" s="12" t="s">
        <v>602</v>
      </c>
      <c r="C24" s="12" t="s">
        <v>630</v>
      </c>
      <c r="D24" s="12" t="s">
        <v>635</v>
      </c>
      <c r="E24" s="12" t="s">
        <v>605</v>
      </c>
      <c r="F24" s="12" t="s">
        <v>614</v>
      </c>
      <c r="G24" s="5" t="s">
        <v>189</v>
      </c>
      <c r="H24" s="12">
        <v>5</v>
      </c>
      <c r="I24" s="12">
        <v>11</v>
      </c>
    </row>
    <row r="25" spans="1:9" ht="16.2" x14ac:dyDescent="0.4">
      <c r="A25" s="12">
        <v>38</v>
      </c>
      <c r="B25" s="12" t="s">
        <v>602</v>
      </c>
      <c r="C25" s="12" t="s">
        <v>630</v>
      </c>
      <c r="D25" s="12" t="s">
        <v>636</v>
      </c>
      <c r="E25" s="12" t="s">
        <v>606</v>
      </c>
      <c r="F25" s="12" t="s">
        <v>606</v>
      </c>
      <c r="G25" s="5" t="s">
        <v>83</v>
      </c>
      <c r="H25" s="12">
        <v>184</v>
      </c>
      <c r="I25" s="12">
        <v>459</v>
      </c>
    </row>
    <row r="26" spans="1:9" ht="16.2" x14ac:dyDescent="0.4">
      <c r="A26" s="12">
        <v>39</v>
      </c>
      <c r="B26" s="12" t="s">
        <v>602</v>
      </c>
      <c r="C26" s="12" t="s">
        <v>630</v>
      </c>
      <c r="D26" s="12" t="s">
        <v>637</v>
      </c>
      <c r="E26" s="12" t="s">
        <v>606</v>
      </c>
      <c r="F26" s="12" t="s">
        <v>606</v>
      </c>
      <c r="G26" s="5" t="s">
        <v>103</v>
      </c>
      <c r="H26" s="12">
        <v>164</v>
      </c>
      <c r="I26" s="12">
        <v>409</v>
      </c>
    </row>
    <row r="27" spans="1:9" ht="16.2" x14ac:dyDescent="0.4">
      <c r="A27" s="12">
        <v>40</v>
      </c>
      <c r="B27" s="12" t="s">
        <v>602</v>
      </c>
      <c r="C27" s="12" t="s">
        <v>630</v>
      </c>
      <c r="D27" s="12" t="s">
        <v>638</v>
      </c>
      <c r="E27" s="12" t="s">
        <v>606</v>
      </c>
      <c r="F27" s="12" t="s">
        <v>606</v>
      </c>
      <c r="G27" s="5" t="s">
        <v>185</v>
      </c>
      <c r="H27" s="12">
        <v>14</v>
      </c>
      <c r="I27" s="12">
        <v>34</v>
      </c>
    </row>
    <row r="28" spans="1:9" ht="16.2" x14ac:dyDescent="0.4">
      <c r="A28" s="12">
        <v>41</v>
      </c>
      <c r="B28" s="12" t="s">
        <v>602</v>
      </c>
      <c r="C28" s="12" t="s">
        <v>630</v>
      </c>
      <c r="D28" s="12" t="s">
        <v>639</v>
      </c>
      <c r="E28" s="12" t="s">
        <v>606</v>
      </c>
      <c r="F28" s="12" t="s">
        <v>606</v>
      </c>
      <c r="G28" s="5" t="s">
        <v>79</v>
      </c>
      <c r="H28" s="12">
        <v>18</v>
      </c>
      <c r="I28" s="12">
        <v>44</v>
      </c>
    </row>
    <row r="29" spans="1:9" ht="16.2" x14ac:dyDescent="0.4">
      <c r="A29" s="12">
        <v>45</v>
      </c>
      <c r="B29" s="12" t="s">
        <v>602</v>
      </c>
      <c r="C29" s="12" t="s">
        <v>640</v>
      </c>
      <c r="D29" s="12" t="s">
        <v>641</v>
      </c>
      <c r="E29" s="12" t="s">
        <v>642</v>
      </c>
      <c r="F29" s="12" t="s">
        <v>606</v>
      </c>
      <c r="G29" s="5" t="s">
        <v>167</v>
      </c>
      <c r="H29" s="12">
        <v>3096</v>
      </c>
      <c r="I29" s="12">
        <v>7740</v>
      </c>
    </row>
    <row r="30" spans="1:9" ht="16.2" x14ac:dyDescent="0.4">
      <c r="A30" s="12">
        <v>46</v>
      </c>
      <c r="B30" s="12" t="s">
        <v>602</v>
      </c>
      <c r="C30" s="12" t="s">
        <v>640</v>
      </c>
      <c r="D30" s="12" t="s">
        <v>643</v>
      </c>
      <c r="E30" s="12" t="s">
        <v>621</v>
      </c>
      <c r="F30" s="12" t="s">
        <v>606</v>
      </c>
      <c r="G30" s="5" t="s">
        <v>159</v>
      </c>
      <c r="H30" s="12">
        <v>7834</v>
      </c>
      <c r="I30" s="12">
        <v>19585</v>
      </c>
    </row>
    <row r="31" spans="1:9" ht="16.2" x14ac:dyDescent="0.4">
      <c r="A31" s="12">
        <v>47</v>
      </c>
      <c r="B31" s="12" t="s">
        <v>602</v>
      </c>
      <c r="C31" s="12" t="s">
        <v>640</v>
      </c>
      <c r="D31" s="12" t="s">
        <v>644</v>
      </c>
      <c r="E31" s="12" t="s">
        <v>605</v>
      </c>
      <c r="F31" s="12" t="s">
        <v>614</v>
      </c>
      <c r="G31" s="5" t="s">
        <v>41</v>
      </c>
      <c r="H31" s="12">
        <v>1508</v>
      </c>
      <c r="I31" s="12">
        <v>3768</v>
      </c>
    </row>
    <row r="32" spans="1:9" ht="16.2" x14ac:dyDescent="0.4">
      <c r="A32" s="12">
        <v>54</v>
      </c>
      <c r="B32" s="12" t="s">
        <v>602</v>
      </c>
      <c r="C32" s="12" t="s">
        <v>640</v>
      </c>
      <c r="D32" s="12" t="s">
        <v>645</v>
      </c>
      <c r="E32" s="12" t="s">
        <v>616</v>
      </c>
      <c r="F32" s="12" t="s">
        <v>606</v>
      </c>
      <c r="G32" s="5" t="s">
        <v>139</v>
      </c>
      <c r="H32" s="12">
        <v>5750</v>
      </c>
      <c r="I32" s="12">
        <v>14374</v>
      </c>
    </row>
    <row r="33" spans="1:9" ht="16.2" x14ac:dyDescent="0.4">
      <c r="A33" s="12">
        <v>57</v>
      </c>
      <c r="B33" s="12" t="s">
        <v>602</v>
      </c>
      <c r="C33" s="12" t="s">
        <v>640</v>
      </c>
      <c r="D33" s="12" t="s">
        <v>646</v>
      </c>
      <c r="E33" s="12" t="s">
        <v>647</v>
      </c>
      <c r="F33" s="12" t="s">
        <v>606</v>
      </c>
      <c r="G33" s="5" t="s">
        <v>59</v>
      </c>
      <c r="H33" s="12">
        <v>574</v>
      </c>
      <c r="I33" s="12">
        <v>1435</v>
      </c>
    </row>
    <row r="34" spans="1:9" ht="16.2" x14ac:dyDescent="0.4">
      <c r="A34" s="12">
        <v>58</v>
      </c>
      <c r="B34" s="12" t="s">
        <v>602</v>
      </c>
      <c r="C34" s="12" t="s">
        <v>640</v>
      </c>
      <c r="D34" s="12" t="s">
        <v>648</v>
      </c>
      <c r="E34" s="12" t="s">
        <v>616</v>
      </c>
      <c r="F34" s="12" t="s">
        <v>606</v>
      </c>
      <c r="G34" s="5" t="s">
        <v>99</v>
      </c>
      <c r="H34" s="12">
        <v>651860</v>
      </c>
      <c r="I34" s="12">
        <v>1629648</v>
      </c>
    </row>
    <row r="35" spans="1:9" ht="16.2" x14ac:dyDescent="0.4">
      <c r="A35" s="12">
        <v>60</v>
      </c>
      <c r="B35" s="12" t="s">
        <v>602</v>
      </c>
      <c r="C35" s="12" t="s">
        <v>649</v>
      </c>
      <c r="D35" s="12" t="s">
        <v>650</v>
      </c>
      <c r="E35" s="12" t="s">
        <v>647</v>
      </c>
      <c r="F35" s="12" t="s">
        <v>606</v>
      </c>
      <c r="G35" s="5" t="s">
        <v>123</v>
      </c>
      <c r="H35" s="12">
        <v>7402</v>
      </c>
      <c r="I35" s="12">
        <v>18503</v>
      </c>
    </row>
    <row r="36" spans="1:9" ht="16.2" x14ac:dyDescent="0.4">
      <c r="A36" s="12">
        <v>61</v>
      </c>
      <c r="B36" s="12" t="s">
        <v>602</v>
      </c>
      <c r="C36" s="12" t="s">
        <v>649</v>
      </c>
      <c r="D36" s="12" t="s">
        <v>651</v>
      </c>
      <c r="E36" s="12" t="s">
        <v>605</v>
      </c>
      <c r="F36" s="12" t="s">
        <v>621</v>
      </c>
      <c r="G36" s="5" t="s">
        <v>49</v>
      </c>
      <c r="H36" s="12">
        <v>4436</v>
      </c>
      <c r="I36" s="12">
        <v>11089</v>
      </c>
    </row>
    <row r="37" spans="1:9" ht="16.2" x14ac:dyDescent="0.4">
      <c r="A37" s="12">
        <v>62</v>
      </c>
      <c r="B37" s="12" t="s">
        <v>602</v>
      </c>
      <c r="C37" s="12" t="s">
        <v>649</v>
      </c>
      <c r="D37" s="12" t="s">
        <v>652</v>
      </c>
      <c r="E37" s="12" t="s">
        <v>647</v>
      </c>
      <c r="F37" s="12" t="s">
        <v>606</v>
      </c>
      <c r="G37" s="5" t="s">
        <v>157</v>
      </c>
      <c r="H37" s="12">
        <v>3197</v>
      </c>
      <c r="I37" s="12">
        <v>7992</v>
      </c>
    </row>
    <row r="38" spans="1:9" ht="16.2" x14ac:dyDescent="0.4">
      <c r="A38" s="12">
        <v>63</v>
      </c>
      <c r="B38" s="12" t="s">
        <v>602</v>
      </c>
      <c r="C38" s="12" t="s">
        <v>649</v>
      </c>
      <c r="D38" s="12" t="s">
        <v>653</v>
      </c>
      <c r="E38" s="12" t="s">
        <v>647</v>
      </c>
      <c r="F38" s="12" t="s">
        <v>606</v>
      </c>
      <c r="G38" s="5" t="s">
        <v>225</v>
      </c>
      <c r="H38" s="12">
        <v>4308</v>
      </c>
      <c r="I38" s="12">
        <v>10785</v>
      </c>
    </row>
    <row r="39" spans="1:9" ht="16.2" x14ac:dyDescent="0.4">
      <c r="A39" s="12">
        <v>63</v>
      </c>
      <c r="B39" s="12" t="s">
        <v>602</v>
      </c>
      <c r="C39" s="12" t="s">
        <v>649</v>
      </c>
      <c r="D39" s="12" t="s">
        <v>653</v>
      </c>
      <c r="E39" s="12" t="s">
        <v>647</v>
      </c>
      <c r="F39" s="12" t="s">
        <v>606</v>
      </c>
      <c r="G39" s="5" t="s">
        <v>225</v>
      </c>
      <c r="H39" s="12">
        <v>11380</v>
      </c>
      <c r="I39" s="12">
        <v>28433</v>
      </c>
    </row>
    <row r="40" spans="1:9" ht="16.2" x14ac:dyDescent="0.4">
      <c r="A40" s="12">
        <v>64</v>
      </c>
      <c r="B40" s="12" t="s">
        <v>602</v>
      </c>
      <c r="C40" s="12" t="s">
        <v>649</v>
      </c>
      <c r="D40" s="12" t="s">
        <v>654</v>
      </c>
      <c r="E40" s="12" t="s">
        <v>647</v>
      </c>
      <c r="F40" s="12" t="s">
        <v>606</v>
      </c>
      <c r="G40" s="5" t="s">
        <v>171</v>
      </c>
      <c r="H40" s="12">
        <v>25641</v>
      </c>
      <c r="I40" s="12">
        <v>64101</v>
      </c>
    </row>
    <row r="41" spans="1:9" ht="16.2" x14ac:dyDescent="0.4">
      <c r="A41" s="12">
        <v>65</v>
      </c>
      <c r="B41" s="12" t="s">
        <v>602</v>
      </c>
      <c r="C41" s="12" t="s">
        <v>649</v>
      </c>
      <c r="D41" s="12" t="s">
        <v>655</v>
      </c>
      <c r="E41" s="12" t="s">
        <v>647</v>
      </c>
      <c r="F41" s="12" t="s">
        <v>606</v>
      </c>
      <c r="G41" s="5" t="s">
        <v>109</v>
      </c>
      <c r="H41" s="12">
        <v>8413</v>
      </c>
      <c r="I41" s="12">
        <v>21031</v>
      </c>
    </row>
    <row r="42" spans="1:9" ht="16.2" x14ac:dyDescent="0.4">
      <c r="A42" s="12">
        <v>66</v>
      </c>
      <c r="B42" s="12" t="s">
        <v>602</v>
      </c>
      <c r="C42" s="12" t="s">
        <v>649</v>
      </c>
      <c r="D42" s="12" t="s">
        <v>656</v>
      </c>
      <c r="E42" s="12" t="s">
        <v>647</v>
      </c>
      <c r="F42" s="12" t="s">
        <v>606</v>
      </c>
      <c r="G42" s="5" t="s">
        <v>191</v>
      </c>
      <c r="H42" s="12">
        <v>6139</v>
      </c>
      <c r="I42" s="12">
        <v>15347</v>
      </c>
    </row>
    <row r="43" spans="1:9" ht="16.2" x14ac:dyDescent="0.4">
      <c r="A43" s="12">
        <v>67</v>
      </c>
      <c r="B43" s="12" t="s">
        <v>602</v>
      </c>
      <c r="C43" s="12" t="s">
        <v>649</v>
      </c>
      <c r="D43" s="12" t="s">
        <v>657</v>
      </c>
      <c r="E43" s="12" t="s">
        <v>647</v>
      </c>
      <c r="F43" s="12" t="s">
        <v>606</v>
      </c>
      <c r="G43" s="5" t="s">
        <v>179</v>
      </c>
      <c r="H43" s="12">
        <v>3505</v>
      </c>
      <c r="I43" s="12">
        <v>8762</v>
      </c>
    </row>
    <row r="44" spans="1:9" ht="16.2" x14ac:dyDescent="0.4">
      <c r="A44" s="12">
        <v>68</v>
      </c>
      <c r="B44" s="12" t="s">
        <v>602</v>
      </c>
      <c r="C44" s="12" t="s">
        <v>649</v>
      </c>
      <c r="D44" s="12" t="s">
        <v>658</v>
      </c>
      <c r="E44" s="12" t="s">
        <v>647</v>
      </c>
      <c r="F44" s="12" t="s">
        <v>606</v>
      </c>
      <c r="G44" s="5" t="s">
        <v>101</v>
      </c>
      <c r="H44" s="12">
        <v>399230</v>
      </c>
      <c r="I44" s="12">
        <v>998075</v>
      </c>
    </row>
    <row r="45" spans="1:9" ht="16.2" x14ac:dyDescent="0.4">
      <c r="A45" s="12">
        <v>77</v>
      </c>
      <c r="B45" s="12" t="s">
        <v>602</v>
      </c>
      <c r="C45" s="12" t="s">
        <v>659</v>
      </c>
      <c r="D45" s="12" t="s">
        <v>660</v>
      </c>
      <c r="E45" s="12" t="s">
        <v>621</v>
      </c>
      <c r="F45" s="12" t="s">
        <v>606</v>
      </c>
      <c r="G45" s="5" t="s">
        <v>61</v>
      </c>
      <c r="H45" s="12">
        <v>165206</v>
      </c>
      <c r="I45" s="12">
        <v>413014</v>
      </c>
    </row>
    <row r="46" spans="1:9" ht="16.2" x14ac:dyDescent="0.4">
      <c r="A46" s="12">
        <v>79</v>
      </c>
      <c r="B46" s="12" t="s">
        <v>602</v>
      </c>
      <c r="C46" s="12" t="s">
        <v>661</v>
      </c>
      <c r="D46" s="12" t="s">
        <v>662</v>
      </c>
      <c r="E46" s="12" t="s">
        <v>647</v>
      </c>
      <c r="F46" s="12" t="s">
        <v>606</v>
      </c>
      <c r="G46" s="5" t="s">
        <v>173</v>
      </c>
      <c r="H46" s="12">
        <v>5186</v>
      </c>
      <c r="I46" s="12">
        <v>12964</v>
      </c>
    </row>
    <row r="47" spans="1:9" ht="16.2" x14ac:dyDescent="0.4">
      <c r="A47" s="12">
        <v>80</v>
      </c>
      <c r="B47" s="12" t="s">
        <v>602</v>
      </c>
      <c r="C47" s="12" t="s">
        <v>661</v>
      </c>
      <c r="D47" s="12" t="s">
        <v>663</v>
      </c>
      <c r="E47" s="12" t="s">
        <v>647</v>
      </c>
      <c r="F47" s="12" t="s">
        <v>606</v>
      </c>
      <c r="G47" s="5" t="s">
        <v>121</v>
      </c>
      <c r="H47" s="12">
        <v>1038</v>
      </c>
      <c r="I47" s="12">
        <v>2595</v>
      </c>
    </row>
    <row r="48" spans="1:9" ht="16.2" x14ac:dyDescent="0.4">
      <c r="A48" s="12">
        <v>85</v>
      </c>
      <c r="B48" s="12" t="s">
        <v>602</v>
      </c>
      <c r="C48" s="12" t="s">
        <v>664</v>
      </c>
      <c r="D48" s="12" t="s">
        <v>665</v>
      </c>
      <c r="E48" s="12" t="s">
        <v>605</v>
      </c>
      <c r="F48" s="12" t="s">
        <v>606</v>
      </c>
      <c r="G48" s="5" t="s">
        <v>193</v>
      </c>
      <c r="H48" s="12">
        <v>4682</v>
      </c>
      <c r="I48" s="12">
        <v>11704</v>
      </c>
    </row>
    <row r="49" spans="1:9" ht="16.2" x14ac:dyDescent="0.4">
      <c r="A49" s="12">
        <v>85</v>
      </c>
      <c r="B49" s="12" t="s">
        <v>602</v>
      </c>
      <c r="C49" s="12" t="s">
        <v>664</v>
      </c>
      <c r="D49" s="12" t="s">
        <v>665</v>
      </c>
      <c r="E49" s="12" t="s">
        <v>605</v>
      </c>
      <c r="F49" s="12" t="s">
        <v>606</v>
      </c>
      <c r="G49" s="5" t="s">
        <v>193</v>
      </c>
      <c r="H49" s="12">
        <v>1170</v>
      </c>
      <c r="I49" s="12">
        <v>2925</v>
      </c>
    </row>
    <row r="50" spans="1:9" ht="16.2" x14ac:dyDescent="0.4">
      <c r="A50" s="12">
        <v>86</v>
      </c>
      <c r="B50" s="12" t="s">
        <v>602</v>
      </c>
      <c r="C50" s="12" t="s">
        <v>664</v>
      </c>
      <c r="D50" s="12" t="s">
        <v>666</v>
      </c>
      <c r="E50" s="12" t="s">
        <v>605</v>
      </c>
      <c r="F50" s="12" t="s">
        <v>606</v>
      </c>
      <c r="G50" s="5" t="s">
        <v>95</v>
      </c>
      <c r="H50" s="12">
        <v>27225</v>
      </c>
      <c r="I50" s="12">
        <v>68062</v>
      </c>
    </row>
    <row r="51" spans="1:9" ht="16.2" x14ac:dyDescent="0.4">
      <c r="A51" s="12">
        <v>87</v>
      </c>
      <c r="B51" s="12" t="s">
        <v>602</v>
      </c>
      <c r="C51" s="12" t="s">
        <v>664</v>
      </c>
      <c r="D51" s="12" t="s">
        <v>667</v>
      </c>
      <c r="E51" s="12" t="s">
        <v>605</v>
      </c>
      <c r="F51" s="12" t="s">
        <v>606</v>
      </c>
      <c r="G51" s="5" t="s">
        <v>97</v>
      </c>
      <c r="H51" s="12">
        <v>59715</v>
      </c>
      <c r="I51" s="12">
        <v>149286</v>
      </c>
    </row>
    <row r="52" spans="1:9" ht="16.2" x14ac:dyDescent="0.4">
      <c r="A52" s="12">
        <v>88</v>
      </c>
      <c r="B52" s="12" t="s">
        <v>602</v>
      </c>
      <c r="C52" s="12" t="s">
        <v>664</v>
      </c>
      <c r="D52" s="12" t="s">
        <v>668</v>
      </c>
      <c r="E52" s="12" t="s">
        <v>605</v>
      </c>
      <c r="F52" s="12" t="s">
        <v>606</v>
      </c>
      <c r="G52" s="5" t="s">
        <v>209</v>
      </c>
      <c r="H52" s="12">
        <v>4334</v>
      </c>
      <c r="I52" s="12">
        <v>10833</v>
      </c>
    </row>
    <row r="53" spans="1:9" ht="16.2" x14ac:dyDescent="0.4">
      <c r="A53" s="12">
        <v>88</v>
      </c>
      <c r="B53" s="12" t="s">
        <v>602</v>
      </c>
      <c r="C53" s="12" t="s">
        <v>664</v>
      </c>
      <c r="D53" s="12" t="s">
        <v>668</v>
      </c>
      <c r="E53" s="12" t="s">
        <v>605</v>
      </c>
      <c r="F53" s="12" t="s">
        <v>606</v>
      </c>
      <c r="G53" s="5" t="s">
        <v>209</v>
      </c>
      <c r="H53" s="12">
        <v>17334</v>
      </c>
      <c r="I53" s="12">
        <v>43339</v>
      </c>
    </row>
    <row r="54" spans="1:9" ht="16.2" x14ac:dyDescent="0.4">
      <c r="A54" s="12">
        <v>89</v>
      </c>
      <c r="B54" s="12" t="s">
        <v>602</v>
      </c>
      <c r="C54" s="12" t="s">
        <v>664</v>
      </c>
      <c r="D54" s="12" t="s">
        <v>669</v>
      </c>
      <c r="E54" s="12" t="s">
        <v>605</v>
      </c>
      <c r="F54" s="12" t="s">
        <v>606</v>
      </c>
      <c r="G54" s="5" t="s">
        <v>47</v>
      </c>
      <c r="H54" s="12">
        <v>41506</v>
      </c>
      <c r="I54" s="12">
        <v>103764</v>
      </c>
    </row>
    <row r="55" spans="1:9" ht="16.2" x14ac:dyDescent="0.4">
      <c r="A55" s="12">
        <v>90</v>
      </c>
      <c r="B55" s="12" t="s">
        <v>602</v>
      </c>
      <c r="C55" s="12" t="s">
        <v>664</v>
      </c>
      <c r="D55" s="12" t="s">
        <v>670</v>
      </c>
      <c r="E55" s="12" t="s">
        <v>605</v>
      </c>
      <c r="F55" s="12" t="s">
        <v>606</v>
      </c>
      <c r="G55" s="5" t="s">
        <v>165</v>
      </c>
      <c r="H55" s="12">
        <v>1006</v>
      </c>
      <c r="I55" s="12">
        <v>2514</v>
      </c>
    </row>
    <row r="56" spans="1:9" ht="16.2" x14ac:dyDescent="0.4">
      <c r="A56" s="12">
        <v>91</v>
      </c>
      <c r="B56" s="12" t="s">
        <v>602</v>
      </c>
      <c r="C56" s="12" t="s">
        <v>664</v>
      </c>
      <c r="D56" s="12" t="s">
        <v>671</v>
      </c>
      <c r="E56" s="12" t="s">
        <v>605</v>
      </c>
      <c r="F56" s="12" t="s">
        <v>606</v>
      </c>
      <c r="G56" s="5" t="s">
        <v>133</v>
      </c>
      <c r="H56" s="12">
        <v>4721</v>
      </c>
      <c r="I56" s="12">
        <v>11802</v>
      </c>
    </row>
    <row r="57" spans="1:9" ht="16.2" x14ac:dyDescent="0.4">
      <c r="A57" s="12">
        <v>92</v>
      </c>
      <c r="B57" s="12" t="s">
        <v>602</v>
      </c>
      <c r="C57" s="12" t="s">
        <v>664</v>
      </c>
      <c r="D57" s="12" t="s">
        <v>672</v>
      </c>
      <c r="E57" s="12" t="s">
        <v>605</v>
      </c>
      <c r="F57" s="12" t="s">
        <v>614</v>
      </c>
      <c r="G57" s="5" t="s">
        <v>207</v>
      </c>
      <c r="H57" s="12">
        <v>181630</v>
      </c>
      <c r="I57" s="12">
        <v>454074</v>
      </c>
    </row>
    <row r="58" spans="1:9" ht="16.2" x14ac:dyDescent="0.4">
      <c r="A58" s="12">
        <v>92</v>
      </c>
      <c r="B58" s="12" t="s">
        <v>602</v>
      </c>
      <c r="C58" s="12" t="s">
        <v>664</v>
      </c>
      <c r="D58" s="12" t="s">
        <v>672</v>
      </c>
      <c r="E58" s="12" t="s">
        <v>605</v>
      </c>
      <c r="F58" s="12" t="s">
        <v>614</v>
      </c>
      <c r="G58" s="5" t="s">
        <v>207</v>
      </c>
      <c r="H58" s="12">
        <v>45407</v>
      </c>
      <c r="I58" s="12">
        <v>113518</v>
      </c>
    </row>
    <row r="59" spans="1:9" ht="16.2" x14ac:dyDescent="0.4">
      <c r="A59" s="12">
        <v>93</v>
      </c>
      <c r="B59" s="12" t="s">
        <v>602</v>
      </c>
      <c r="C59" s="12" t="s">
        <v>664</v>
      </c>
      <c r="D59" s="12" t="s">
        <v>615</v>
      </c>
      <c r="E59" s="12" t="s">
        <v>605</v>
      </c>
      <c r="F59" s="12" t="s">
        <v>614</v>
      </c>
      <c r="G59" s="5" t="s">
        <v>205</v>
      </c>
      <c r="H59" s="12">
        <v>113350</v>
      </c>
      <c r="I59" s="12">
        <v>283378</v>
      </c>
    </row>
    <row r="60" spans="1:9" ht="16.2" x14ac:dyDescent="0.4">
      <c r="A60" s="12">
        <v>93</v>
      </c>
      <c r="B60" s="12" t="s">
        <v>602</v>
      </c>
      <c r="C60" s="12" t="s">
        <v>664</v>
      </c>
      <c r="D60" s="12" t="s">
        <v>615</v>
      </c>
      <c r="E60" s="12" t="s">
        <v>605</v>
      </c>
      <c r="F60" s="12" t="s">
        <v>614</v>
      </c>
      <c r="G60" s="5" t="s">
        <v>205</v>
      </c>
      <c r="H60" s="12">
        <v>28340</v>
      </c>
      <c r="I60" s="12">
        <v>70846</v>
      </c>
    </row>
    <row r="61" spans="1:9" ht="16.2" x14ac:dyDescent="0.4">
      <c r="A61" s="12">
        <v>94</v>
      </c>
      <c r="B61" s="12" t="s">
        <v>602</v>
      </c>
      <c r="C61" s="12" t="s">
        <v>664</v>
      </c>
      <c r="D61" s="12" t="s">
        <v>673</v>
      </c>
      <c r="E61" s="12" t="s">
        <v>605</v>
      </c>
      <c r="F61" s="12" t="s">
        <v>606</v>
      </c>
      <c r="G61" s="5" t="s">
        <v>223</v>
      </c>
      <c r="H61" s="12">
        <v>7182</v>
      </c>
      <c r="I61" s="12">
        <v>17955</v>
      </c>
    </row>
    <row r="62" spans="1:9" ht="16.2" x14ac:dyDescent="0.4">
      <c r="A62" s="12">
        <v>94</v>
      </c>
      <c r="B62" s="12" t="s">
        <v>602</v>
      </c>
      <c r="C62" s="12" t="s">
        <v>664</v>
      </c>
      <c r="D62" s="12" t="s">
        <v>673</v>
      </c>
      <c r="E62" s="12" t="s">
        <v>605</v>
      </c>
      <c r="F62" s="12" t="s">
        <v>606</v>
      </c>
      <c r="G62" s="5" t="s">
        <v>223</v>
      </c>
      <c r="H62" s="12">
        <v>10978</v>
      </c>
      <c r="I62" s="12">
        <v>27444</v>
      </c>
    </row>
    <row r="63" spans="1:9" ht="16.2" x14ac:dyDescent="0.4">
      <c r="A63" s="12">
        <v>99</v>
      </c>
      <c r="B63" s="12" t="s">
        <v>602</v>
      </c>
      <c r="C63" s="12" t="s">
        <v>674</v>
      </c>
      <c r="D63" s="12" t="s">
        <v>675</v>
      </c>
      <c r="E63" s="12" t="s">
        <v>605</v>
      </c>
      <c r="F63" s="12" t="s">
        <v>606</v>
      </c>
      <c r="G63" s="5" t="s">
        <v>105</v>
      </c>
      <c r="H63" s="12">
        <v>2717</v>
      </c>
      <c r="I63" s="12">
        <v>6791</v>
      </c>
    </row>
    <row r="64" spans="1:9" ht="16.2" x14ac:dyDescent="0.4">
      <c r="A64" s="12">
        <v>100</v>
      </c>
      <c r="B64" s="12" t="s">
        <v>602</v>
      </c>
      <c r="C64" s="12" t="s">
        <v>676</v>
      </c>
      <c r="D64" s="12" t="s">
        <v>677</v>
      </c>
      <c r="E64" s="12" t="s">
        <v>647</v>
      </c>
      <c r="F64" s="12" t="s">
        <v>606</v>
      </c>
      <c r="G64" s="5" t="s">
        <v>55</v>
      </c>
      <c r="H64" s="12">
        <v>116</v>
      </c>
      <c r="I64" s="12">
        <v>290</v>
      </c>
    </row>
    <row r="65" spans="1:9" ht="16.2" x14ac:dyDescent="0.4">
      <c r="A65" s="12">
        <v>101</v>
      </c>
      <c r="B65" s="12" t="s">
        <v>602</v>
      </c>
      <c r="C65" s="12" t="s">
        <v>676</v>
      </c>
      <c r="D65" s="12" t="s">
        <v>678</v>
      </c>
      <c r="E65" s="12" t="s">
        <v>647</v>
      </c>
      <c r="F65" s="12" t="s">
        <v>606</v>
      </c>
      <c r="G65" s="5" t="s">
        <v>87</v>
      </c>
      <c r="H65" s="12">
        <v>12</v>
      </c>
      <c r="I65" s="12">
        <v>28</v>
      </c>
    </row>
    <row r="66" spans="1:9" ht="16.2" x14ac:dyDescent="0.4">
      <c r="A66" s="12">
        <v>106</v>
      </c>
      <c r="B66" s="12" t="s">
        <v>602</v>
      </c>
      <c r="C66" s="12" t="s">
        <v>679</v>
      </c>
      <c r="D66" s="12" t="s">
        <v>680</v>
      </c>
      <c r="E66" s="12" t="s">
        <v>616</v>
      </c>
      <c r="F66" s="12" t="s">
        <v>606</v>
      </c>
      <c r="G66" s="5" t="s">
        <v>43</v>
      </c>
      <c r="H66" s="12">
        <v>13</v>
      </c>
      <c r="I66" s="12">
        <v>31</v>
      </c>
    </row>
    <row r="67" spans="1:9" ht="16.2" x14ac:dyDescent="0.4">
      <c r="A67" s="12">
        <v>107</v>
      </c>
      <c r="B67" s="12" t="s">
        <v>602</v>
      </c>
      <c r="C67" s="12" t="s">
        <v>679</v>
      </c>
      <c r="D67" s="12" t="s">
        <v>681</v>
      </c>
      <c r="E67" s="12" t="s">
        <v>647</v>
      </c>
      <c r="F67" s="12" t="s">
        <v>606</v>
      </c>
      <c r="G67" s="5" t="s">
        <v>137</v>
      </c>
      <c r="H67" s="12">
        <v>304</v>
      </c>
      <c r="I67" s="12">
        <v>758</v>
      </c>
    </row>
    <row r="68" spans="1:9" ht="16.2" x14ac:dyDescent="0.4">
      <c r="A68" s="12">
        <v>108</v>
      </c>
      <c r="B68" s="12" t="s">
        <v>602</v>
      </c>
      <c r="C68" s="12" t="s">
        <v>679</v>
      </c>
      <c r="D68" s="12" t="s">
        <v>682</v>
      </c>
      <c r="E68" s="12" t="s">
        <v>647</v>
      </c>
      <c r="F68" s="12" t="s">
        <v>606</v>
      </c>
      <c r="G68" s="5" t="s">
        <v>131</v>
      </c>
      <c r="H68" s="12">
        <v>10462</v>
      </c>
      <c r="I68" s="12">
        <v>26155</v>
      </c>
    </row>
    <row r="69" spans="1:9" ht="16.2" x14ac:dyDescent="0.4">
      <c r="A69" s="12">
        <v>109</v>
      </c>
      <c r="B69" s="12" t="s">
        <v>602</v>
      </c>
      <c r="C69" s="12" t="s">
        <v>679</v>
      </c>
      <c r="D69" s="12" t="s">
        <v>683</v>
      </c>
      <c r="E69" s="12" t="s">
        <v>605</v>
      </c>
      <c r="F69" s="12" t="s">
        <v>614</v>
      </c>
      <c r="G69" s="5" t="s">
        <v>27</v>
      </c>
      <c r="H69" s="12">
        <v>17393</v>
      </c>
      <c r="I69" s="12">
        <v>43481</v>
      </c>
    </row>
    <row r="70" spans="1:9" ht="16.2" x14ac:dyDescent="0.4">
      <c r="A70" s="12">
        <v>111</v>
      </c>
      <c r="B70" s="12" t="s">
        <v>602</v>
      </c>
      <c r="C70" s="12" t="s">
        <v>679</v>
      </c>
      <c r="D70" s="12" t="s">
        <v>684</v>
      </c>
      <c r="E70" s="12" t="s">
        <v>685</v>
      </c>
      <c r="F70" s="12" t="s">
        <v>606</v>
      </c>
      <c r="G70" s="5" t="s">
        <v>67</v>
      </c>
      <c r="H70" s="12">
        <v>56506</v>
      </c>
      <c r="I70" s="12">
        <v>141265</v>
      </c>
    </row>
    <row r="71" spans="1:9" ht="16.2" x14ac:dyDescent="0.4">
      <c r="A71" s="12">
        <v>114</v>
      </c>
      <c r="B71" s="12" t="s">
        <v>602</v>
      </c>
      <c r="C71" s="12" t="s">
        <v>679</v>
      </c>
      <c r="D71" s="12" t="s">
        <v>686</v>
      </c>
      <c r="E71" s="12" t="s">
        <v>614</v>
      </c>
      <c r="F71" s="12" t="s">
        <v>606</v>
      </c>
      <c r="G71" s="5" t="s">
        <v>107</v>
      </c>
      <c r="H71" s="12">
        <v>29</v>
      </c>
      <c r="I71" s="12">
        <v>72</v>
      </c>
    </row>
    <row r="72" spans="1:9" ht="16.2" x14ac:dyDescent="0.4">
      <c r="A72" s="12">
        <v>116</v>
      </c>
      <c r="B72" s="12" t="s">
        <v>602</v>
      </c>
      <c r="C72" s="12" t="s">
        <v>679</v>
      </c>
      <c r="D72" s="12" t="s">
        <v>687</v>
      </c>
      <c r="E72" s="12" t="s">
        <v>605</v>
      </c>
      <c r="F72" s="12" t="s">
        <v>606</v>
      </c>
      <c r="G72" s="5" t="s">
        <v>73</v>
      </c>
      <c r="H72" s="12">
        <v>113980</v>
      </c>
      <c r="I72" s="12">
        <v>284950</v>
      </c>
    </row>
    <row r="73" spans="1:9" ht="16.2" x14ac:dyDescent="0.4">
      <c r="A73" s="12">
        <v>118</v>
      </c>
      <c r="B73" s="12" t="s">
        <v>602</v>
      </c>
      <c r="C73" s="12" t="s">
        <v>688</v>
      </c>
      <c r="D73" s="12" t="s">
        <v>689</v>
      </c>
      <c r="E73" s="12" t="s">
        <v>614</v>
      </c>
      <c r="F73" s="12" t="s">
        <v>606</v>
      </c>
      <c r="G73" s="5" t="s">
        <v>65</v>
      </c>
      <c r="H73" s="12">
        <v>22</v>
      </c>
      <c r="I73" s="12">
        <v>54</v>
      </c>
    </row>
    <row r="74" spans="1:9" ht="16.2" x14ac:dyDescent="0.4">
      <c r="A74" s="12">
        <v>120</v>
      </c>
      <c r="B74" s="12" t="s">
        <v>602</v>
      </c>
      <c r="C74" s="12" t="s">
        <v>690</v>
      </c>
      <c r="D74" s="12" t="s">
        <v>691</v>
      </c>
      <c r="E74" s="12" t="s">
        <v>611</v>
      </c>
      <c r="F74" s="12" t="s">
        <v>606</v>
      </c>
      <c r="G74" s="5" t="s">
        <v>91</v>
      </c>
      <c r="H74" s="12">
        <v>47456</v>
      </c>
      <c r="I74" s="12">
        <v>118640</v>
      </c>
    </row>
    <row r="75" spans="1:9" ht="16.2" x14ac:dyDescent="0.4">
      <c r="A75" s="12">
        <v>123</v>
      </c>
      <c r="B75" s="12" t="s">
        <v>602</v>
      </c>
      <c r="C75" s="12" t="s">
        <v>690</v>
      </c>
      <c r="D75" s="12" t="s">
        <v>692</v>
      </c>
      <c r="E75" s="12" t="s">
        <v>605</v>
      </c>
      <c r="F75" s="12" t="s">
        <v>606</v>
      </c>
      <c r="G75" s="5" t="s">
        <v>17</v>
      </c>
      <c r="H75" s="12">
        <v>5199042</v>
      </c>
      <c r="I75" s="12">
        <v>12997603</v>
      </c>
    </row>
    <row r="76" spans="1:9" ht="16.2" x14ac:dyDescent="0.4">
      <c r="A76" s="12">
        <v>125</v>
      </c>
      <c r="B76" s="12" t="s">
        <v>602</v>
      </c>
      <c r="C76" s="12" t="s">
        <v>693</v>
      </c>
      <c r="D76" s="12" t="s">
        <v>694</v>
      </c>
      <c r="E76" s="12" t="s">
        <v>614</v>
      </c>
      <c r="F76" s="12" t="s">
        <v>606</v>
      </c>
      <c r="G76" s="5" t="s">
        <v>35</v>
      </c>
      <c r="H76" s="12">
        <v>67</v>
      </c>
      <c r="I76" s="12">
        <v>167</v>
      </c>
    </row>
    <row r="77" spans="1:9" ht="16.2" x14ac:dyDescent="0.4">
      <c r="A77" s="12">
        <v>126</v>
      </c>
      <c r="B77" s="12" t="s">
        <v>602</v>
      </c>
      <c r="C77" s="12" t="s">
        <v>693</v>
      </c>
      <c r="D77" s="12" t="s">
        <v>695</v>
      </c>
      <c r="E77" s="12" t="s">
        <v>614</v>
      </c>
      <c r="F77" s="12" t="s">
        <v>606</v>
      </c>
      <c r="G77" s="5" t="s">
        <v>89</v>
      </c>
      <c r="H77" s="12">
        <v>39</v>
      </c>
      <c r="I77" s="12">
        <v>96</v>
      </c>
    </row>
    <row r="78" spans="1:9" ht="16.2" x14ac:dyDescent="0.4">
      <c r="A78" s="12">
        <v>127</v>
      </c>
      <c r="B78" s="12" t="s">
        <v>602</v>
      </c>
      <c r="C78" s="12" t="s">
        <v>696</v>
      </c>
      <c r="D78" s="12" t="s">
        <v>697</v>
      </c>
      <c r="E78" s="12" t="s">
        <v>605</v>
      </c>
      <c r="F78" s="12" t="s">
        <v>618</v>
      </c>
      <c r="G78" s="5" t="s">
        <v>93</v>
      </c>
      <c r="H78" s="12">
        <v>663426</v>
      </c>
      <c r="I78" s="12">
        <v>1658563</v>
      </c>
    </row>
    <row r="79" spans="1:9" ht="16.2" x14ac:dyDescent="0.4">
      <c r="A79" s="12">
        <v>128</v>
      </c>
      <c r="B79" s="12" t="s">
        <v>602</v>
      </c>
      <c r="C79" s="12" t="s">
        <v>696</v>
      </c>
      <c r="D79" s="12" t="s">
        <v>698</v>
      </c>
      <c r="E79" s="12" t="s">
        <v>605</v>
      </c>
      <c r="F79" s="12" t="s">
        <v>621</v>
      </c>
      <c r="G79" s="5" t="s">
        <v>69</v>
      </c>
      <c r="H79" s="12">
        <v>266601</v>
      </c>
      <c r="I79" s="12">
        <v>666501</v>
      </c>
    </row>
    <row r="80" spans="1:9" ht="16.2" x14ac:dyDescent="0.4">
      <c r="A80" s="12">
        <v>133</v>
      </c>
      <c r="B80" s="12" t="s">
        <v>602</v>
      </c>
      <c r="C80" s="12" t="s">
        <v>699</v>
      </c>
      <c r="D80" s="12" t="s">
        <v>700</v>
      </c>
      <c r="E80" s="12" t="s">
        <v>616</v>
      </c>
      <c r="F80" s="12" t="s">
        <v>606</v>
      </c>
      <c r="G80" s="5" t="s">
        <v>75</v>
      </c>
      <c r="H80" s="12">
        <v>77959</v>
      </c>
      <c r="I80" s="12">
        <v>194896</v>
      </c>
    </row>
    <row r="81" spans="1:9" ht="16.2" x14ac:dyDescent="0.4">
      <c r="A81" s="12">
        <v>137</v>
      </c>
      <c r="B81" s="12" t="s">
        <v>602</v>
      </c>
      <c r="C81" s="12" t="s">
        <v>701</v>
      </c>
      <c r="D81" s="12" t="s">
        <v>702</v>
      </c>
      <c r="E81" s="12" t="s">
        <v>647</v>
      </c>
      <c r="F81" s="12" t="s">
        <v>606</v>
      </c>
      <c r="G81" s="5" t="s">
        <v>155</v>
      </c>
      <c r="H81" s="12">
        <v>12</v>
      </c>
      <c r="I81" s="12">
        <v>30</v>
      </c>
    </row>
    <row r="82" spans="1:9" ht="16.2" x14ac:dyDescent="0.4">
      <c r="A82" s="12">
        <v>139</v>
      </c>
      <c r="B82" s="12" t="s">
        <v>602</v>
      </c>
      <c r="C82" s="12" t="s">
        <v>703</v>
      </c>
      <c r="D82" s="12" t="s">
        <v>704</v>
      </c>
      <c r="E82" s="12" t="s">
        <v>605</v>
      </c>
      <c r="F82" s="12" t="s">
        <v>605</v>
      </c>
      <c r="G82" s="5" t="s">
        <v>77</v>
      </c>
      <c r="H82" s="12">
        <v>6581</v>
      </c>
      <c r="I82" s="12">
        <v>16452</v>
      </c>
    </row>
    <row r="83" spans="1:9" ht="16.2" x14ac:dyDescent="0.4">
      <c r="A83" s="12">
        <v>143</v>
      </c>
      <c r="B83" s="12" t="s">
        <v>602</v>
      </c>
      <c r="C83" s="12" t="s">
        <v>705</v>
      </c>
      <c r="D83" s="12" t="s">
        <v>706</v>
      </c>
      <c r="E83" s="12" t="s">
        <v>605</v>
      </c>
      <c r="F83" s="12" t="s">
        <v>614</v>
      </c>
      <c r="G83" s="5" t="s">
        <v>37</v>
      </c>
      <c r="H83" s="12">
        <v>1094</v>
      </c>
      <c r="I83" s="12">
        <v>2735</v>
      </c>
    </row>
    <row r="84" spans="1:9" ht="16.2" x14ac:dyDescent="0.4">
      <c r="A84" s="12">
        <v>144</v>
      </c>
      <c r="B84" s="12" t="s">
        <v>602</v>
      </c>
      <c r="C84" s="12" t="s">
        <v>705</v>
      </c>
      <c r="D84" s="12" t="s">
        <v>707</v>
      </c>
      <c r="E84" s="12" t="s">
        <v>605</v>
      </c>
      <c r="F84" s="12" t="s">
        <v>614</v>
      </c>
      <c r="G84" s="5" t="s">
        <v>129</v>
      </c>
      <c r="H84" s="12">
        <v>4056</v>
      </c>
      <c r="I84" s="12">
        <v>10139</v>
      </c>
    </row>
    <row r="85" spans="1:9" ht="16.2" x14ac:dyDescent="0.4">
      <c r="A85" s="12">
        <v>146</v>
      </c>
      <c r="B85" s="12" t="s">
        <v>602</v>
      </c>
      <c r="C85" s="12" t="s">
        <v>708</v>
      </c>
      <c r="D85" s="12" t="s">
        <v>709</v>
      </c>
      <c r="E85" s="12" t="s">
        <v>647</v>
      </c>
      <c r="F85" s="12" t="s">
        <v>606</v>
      </c>
      <c r="G85" s="5" t="s">
        <v>203</v>
      </c>
      <c r="H85" s="12">
        <v>140936</v>
      </c>
      <c r="I85" s="12">
        <v>352342</v>
      </c>
    </row>
    <row r="86" spans="1:9" ht="16.2" x14ac:dyDescent="0.4">
      <c r="A86" s="12">
        <v>146</v>
      </c>
      <c r="B86" s="12" t="s">
        <v>602</v>
      </c>
      <c r="C86" s="12" t="s">
        <v>708</v>
      </c>
      <c r="D86" s="12" t="s">
        <v>709</v>
      </c>
      <c r="E86" s="12" t="s">
        <v>647</v>
      </c>
      <c r="F86" s="12" t="s">
        <v>606</v>
      </c>
      <c r="G86" s="5" t="s">
        <v>203</v>
      </c>
      <c r="H86" s="12">
        <v>35236</v>
      </c>
      <c r="I86" s="12">
        <v>88087</v>
      </c>
    </row>
    <row r="87" spans="1:9" ht="16.2" x14ac:dyDescent="0.4">
      <c r="A87" s="12">
        <v>148</v>
      </c>
      <c r="B87" s="12" t="s">
        <v>602</v>
      </c>
      <c r="C87" s="12" t="s">
        <v>708</v>
      </c>
      <c r="D87" s="12" t="s">
        <v>710</v>
      </c>
      <c r="E87" s="12" t="s">
        <v>616</v>
      </c>
      <c r="F87" s="12" t="s">
        <v>606</v>
      </c>
      <c r="G87" s="5" t="s">
        <v>31</v>
      </c>
      <c r="H87" s="12">
        <v>6976</v>
      </c>
      <c r="I87" s="12">
        <v>17439</v>
      </c>
    </row>
    <row r="88" spans="1:9" ht="16.2" x14ac:dyDescent="0.4">
      <c r="A88" s="12">
        <v>151</v>
      </c>
      <c r="B88" s="12" t="s">
        <v>602</v>
      </c>
      <c r="C88" s="12" t="s">
        <v>708</v>
      </c>
      <c r="D88" s="12" t="s">
        <v>711</v>
      </c>
      <c r="E88" s="12" t="s">
        <v>647</v>
      </c>
      <c r="F88" s="12" t="s">
        <v>606</v>
      </c>
      <c r="G88" s="5" t="s">
        <v>219</v>
      </c>
      <c r="H88" s="12">
        <v>1428132</v>
      </c>
      <c r="I88" s="12">
        <v>3570326</v>
      </c>
    </row>
    <row r="89" spans="1:9" ht="16.2" x14ac:dyDescent="0.4">
      <c r="A89" s="12">
        <v>151</v>
      </c>
      <c r="B89" s="12" t="s">
        <v>602</v>
      </c>
      <c r="C89" s="12" t="s">
        <v>708</v>
      </c>
      <c r="D89" s="12" t="s">
        <v>711</v>
      </c>
      <c r="E89" s="12" t="s">
        <v>647</v>
      </c>
      <c r="F89" s="12" t="s">
        <v>606</v>
      </c>
      <c r="G89" s="5" t="s">
        <v>219</v>
      </c>
      <c r="H89" s="12">
        <v>357033</v>
      </c>
      <c r="I89" s="12">
        <v>892585</v>
      </c>
    </row>
    <row r="90" spans="1:9" ht="16.2" x14ac:dyDescent="0.4">
      <c r="A90" s="12">
        <v>152</v>
      </c>
      <c r="B90" s="12" t="s">
        <v>602</v>
      </c>
      <c r="C90" s="12" t="s">
        <v>708</v>
      </c>
      <c r="D90" s="12" t="s">
        <v>712</v>
      </c>
      <c r="E90" s="12" t="s">
        <v>616</v>
      </c>
      <c r="F90" s="12" t="s">
        <v>606</v>
      </c>
      <c r="G90" s="5" t="s">
        <v>213</v>
      </c>
      <c r="H90" s="12">
        <v>4321937</v>
      </c>
      <c r="I90" s="12">
        <v>10804854</v>
      </c>
    </row>
    <row r="91" spans="1:9" ht="16.2" x14ac:dyDescent="0.4">
      <c r="A91" s="12">
        <v>152</v>
      </c>
      <c r="B91" s="12" t="s">
        <v>602</v>
      </c>
      <c r="C91" s="12" t="s">
        <v>708</v>
      </c>
      <c r="D91" s="12" t="s">
        <v>712</v>
      </c>
      <c r="E91" s="12" t="s">
        <v>616</v>
      </c>
      <c r="F91" s="12" t="s">
        <v>606</v>
      </c>
      <c r="G91" s="5" t="s">
        <v>213</v>
      </c>
      <c r="H91" s="12">
        <v>1080490</v>
      </c>
      <c r="I91" s="12">
        <v>2701212</v>
      </c>
    </row>
    <row r="92" spans="1:9" ht="16.2" x14ac:dyDescent="0.4">
      <c r="A92" s="12">
        <v>154</v>
      </c>
      <c r="B92" s="12" t="s">
        <v>602</v>
      </c>
      <c r="C92" s="12" t="s">
        <v>708</v>
      </c>
      <c r="D92" s="12" t="s">
        <v>713</v>
      </c>
      <c r="E92" s="12" t="s">
        <v>685</v>
      </c>
      <c r="F92" s="12" t="s">
        <v>606</v>
      </c>
      <c r="G92" s="5" t="s">
        <v>215</v>
      </c>
      <c r="H92" s="12">
        <v>1136000</v>
      </c>
      <c r="I92" s="12">
        <v>2840000</v>
      </c>
    </row>
    <row r="93" spans="1:9" ht="16.2" x14ac:dyDescent="0.4">
      <c r="A93" s="12">
        <v>154</v>
      </c>
      <c r="B93" s="12" t="s">
        <v>602</v>
      </c>
      <c r="C93" s="12" t="s">
        <v>708</v>
      </c>
      <c r="D93" s="12" t="s">
        <v>713</v>
      </c>
      <c r="E93" s="12" t="s">
        <v>685</v>
      </c>
      <c r="F93" s="12" t="s">
        <v>606</v>
      </c>
      <c r="G93" s="5" t="s">
        <v>215</v>
      </c>
      <c r="H93" s="12">
        <v>284000</v>
      </c>
      <c r="I93" s="12">
        <v>709999</v>
      </c>
    </row>
    <row r="94" spans="1:9" ht="16.2" x14ac:dyDescent="0.4">
      <c r="A94" s="12">
        <v>156</v>
      </c>
      <c r="B94" s="12" t="s">
        <v>602</v>
      </c>
      <c r="C94" s="12" t="s">
        <v>714</v>
      </c>
      <c r="D94" s="12" t="s">
        <v>715</v>
      </c>
      <c r="E94" s="12" t="s">
        <v>605</v>
      </c>
      <c r="F94" s="12" t="s">
        <v>606</v>
      </c>
      <c r="G94" s="5" t="s">
        <v>143</v>
      </c>
      <c r="H94" s="12">
        <v>590</v>
      </c>
      <c r="I94" s="12">
        <v>1473</v>
      </c>
    </row>
    <row r="95" spans="1:9" ht="16.2" x14ac:dyDescent="0.4">
      <c r="A95" s="12">
        <v>158</v>
      </c>
      <c r="B95" s="12" t="s">
        <v>602</v>
      </c>
      <c r="C95" s="12" t="s">
        <v>716</v>
      </c>
      <c r="D95" s="12" t="s">
        <v>717</v>
      </c>
      <c r="E95" s="12" t="s">
        <v>647</v>
      </c>
      <c r="F95" s="12" t="s">
        <v>606</v>
      </c>
      <c r="G95" s="5" t="s">
        <v>115</v>
      </c>
      <c r="H95" s="12">
        <v>57</v>
      </c>
      <c r="I95" s="12">
        <v>141</v>
      </c>
    </row>
    <row r="96" spans="1:9" ht="16.2" x14ac:dyDescent="0.4">
      <c r="A96" s="12">
        <v>160</v>
      </c>
      <c r="B96" s="12" t="s">
        <v>602</v>
      </c>
      <c r="C96" s="12" t="s">
        <v>716</v>
      </c>
      <c r="D96" s="12" t="s">
        <v>718</v>
      </c>
      <c r="E96" s="12" t="s">
        <v>605</v>
      </c>
      <c r="F96" s="12" t="s">
        <v>605</v>
      </c>
      <c r="G96" s="5" t="s">
        <v>183</v>
      </c>
      <c r="H96" s="12">
        <v>476</v>
      </c>
      <c r="I96" s="12">
        <v>1188</v>
      </c>
    </row>
    <row r="97" spans="1:9" ht="16.2" x14ac:dyDescent="0.4">
      <c r="A97" s="12">
        <v>161</v>
      </c>
      <c r="B97" s="12" t="s">
        <v>602</v>
      </c>
      <c r="C97" s="12" t="s">
        <v>719</v>
      </c>
      <c r="D97" s="12" t="s">
        <v>720</v>
      </c>
      <c r="E97" s="12" t="s">
        <v>647</v>
      </c>
      <c r="F97" s="12" t="s">
        <v>606</v>
      </c>
      <c r="G97" s="5" t="s">
        <v>117</v>
      </c>
      <c r="H97" s="12">
        <v>133</v>
      </c>
      <c r="I97" s="12">
        <v>331</v>
      </c>
    </row>
    <row r="98" spans="1:9" ht="16.2" x14ac:dyDescent="0.4">
      <c r="A98" s="12">
        <v>162</v>
      </c>
      <c r="B98" s="12" t="s">
        <v>602</v>
      </c>
      <c r="C98" s="12" t="s">
        <v>721</v>
      </c>
      <c r="D98" s="12" t="s">
        <v>722</v>
      </c>
      <c r="E98" s="12" t="s">
        <v>647</v>
      </c>
      <c r="F98" s="12" t="s">
        <v>606</v>
      </c>
      <c r="G98" s="5" t="s">
        <v>71</v>
      </c>
      <c r="H98" s="12">
        <v>338910</v>
      </c>
      <c r="I98" s="12">
        <v>847273</v>
      </c>
    </row>
    <row r="99" spans="1:9" ht="16.2" x14ac:dyDescent="0.4">
      <c r="A99" s="12">
        <v>165</v>
      </c>
      <c r="B99" s="12" t="s">
        <v>602</v>
      </c>
      <c r="C99" s="12" t="s">
        <v>723</v>
      </c>
      <c r="D99" s="12" t="s">
        <v>724</v>
      </c>
      <c r="E99" s="12" t="s">
        <v>618</v>
      </c>
      <c r="F99" s="12" t="s">
        <v>606</v>
      </c>
      <c r="G99" s="5" t="s">
        <v>125</v>
      </c>
      <c r="H99" s="12">
        <v>440550</v>
      </c>
      <c r="I99" s="12">
        <v>1101374</v>
      </c>
    </row>
    <row r="100" spans="1:9" ht="16.2" x14ac:dyDescent="0.4">
      <c r="A100" s="12">
        <v>166</v>
      </c>
      <c r="B100" s="12" t="s">
        <v>602</v>
      </c>
      <c r="C100" s="12" t="s">
        <v>723</v>
      </c>
      <c r="D100" s="12" t="s">
        <v>725</v>
      </c>
      <c r="E100" s="12" t="s">
        <v>618</v>
      </c>
      <c r="F100" s="12" t="s">
        <v>606</v>
      </c>
      <c r="G100" s="5" t="s">
        <v>177</v>
      </c>
      <c r="H100" s="12">
        <v>80155</v>
      </c>
      <c r="I100" s="12">
        <v>200386</v>
      </c>
    </row>
    <row r="101" spans="1:9" ht="16.2" x14ac:dyDescent="0.4">
      <c r="A101" s="12">
        <v>167</v>
      </c>
      <c r="B101" s="12" t="s">
        <v>602</v>
      </c>
      <c r="C101" s="12" t="s">
        <v>723</v>
      </c>
      <c r="D101" s="12" t="s">
        <v>726</v>
      </c>
      <c r="E101" s="12" t="s">
        <v>647</v>
      </c>
      <c r="F101" s="12" t="s">
        <v>606</v>
      </c>
      <c r="G101" s="5" t="s">
        <v>19</v>
      </c>
      <c r="H101" s="12">
        <v>1617764</v>
      </c>
      <c r="I101" s="12">
        <v>4044409</v>
      </c>
    </row>
    <row r="102" spans="1:9" ht="16.2" x14ac:dyDescent="0.4">
      <c r="A102" s="12">
        <v>175</v>
      </c>
      <c r="B102" s="12" t="s">
        <v>602</v>
      </c>
      <c r="C102" s="12" t="s">
        <v>727</v>
      </c>
      <c r="D102" s="12" t="s">
        <v>728</v>
      </c>
      <c r="E102" s="12" t="s">
        <v>647</v>
      </c>
      <c r="F102" s="12" t="s">
        <v>606</v>
      </c>
      <c r="G102" s="5" t="s">
        <v>195</v>
      </c>
      <c r="H102" s="12">
        <v>4209</v>
      </c>
      <c r="I102" s="12">
        <v>10516</v>
      </c>
    </row>
    <row r="103" spans="1:9" ht="16.2" x14ac:dyDescent="0.4">
      <c r="A103" s="12">
        <v>175</v>
      </c>
      <c r="B103" s="12" t="s">
        <v>602</v>
      </c>
      <c r="C103" s="12" t="s">
        <v>727</v>
      </c>
      <c r="D103" s="12" t="s">
        <v>728</v>
      </c>
      <c r="E103" s="12" t="s">
        <v>647</v>
      </c>
      <c r="F103" s="12" t="s">
        <v>606</v>
      </c>
      <c r="G103" s="5" t="s">
        <v>195</v>
      </c>
      <c r="H103" s="12">
        <v>16833</v>
      </c>
      <c r="I103" s="12">
        <v>42085</v>
      </c>
    </row>
    <row r="104" spans="1:9" ht="16.2" x14ac:dyDescent="0.4">
      <c r="A104" s="12">
        <v>176</v>
      </c>
      <c r="B104" s="12" t="s">
        <v>602</v>
      </c>
      <c r="C104" s="12" t="s">
        <v>729</v>
      </c>
      <c r="D104" s="12" t="s">
        <v>730</v>
      </c>
      <c r="E104" s="12" t="s">
        <v>647</v>
      </c>
      <c r="F104" s="12" t="s">
        <v>606</v>
      </c>
      <c r="G104" s="5" t="s">
        <v>141</v>
      </c>
      <c r="H104" s="12">
        <v>496</v>
      </c>
      <c r="I104" s="12">
        <v>1239</v>
      </c>
    </row>
    <row r="105" spans="1:9" ht="16.2" x14ac:dyDescent="0.4">
      <c r="A105" s="12">
        <v>178</v>
      </c>
      <c r="B105" s="12" t="s">
        <v>602</v>
      </c>
      <c r="C105" s="12" t="s">
        <v>731</v>
      </c>
      <c r="D105" s="12" t="s">
        <v>732</v>
      </c>
      <c r="E105" s="12" t="s">
        <v>605</v>
      </c>
      <c r="F105" s="12" t="s">
        <v>606</v>
      </c>
      <c r="G105" s="5" t="s">
        <v>111</v>
      </c>
      <c r="H105" s="12">
        <v>2652</v>
      </c>
      <c r="I105" s="12">
        <v>6628</v>
      </c>
    </row>
    <row r="106" spans="1:9" ht="16.2" x14ac:dyDescent="0.4">
      <c r="A106" s="12">
        <v>182</v>
      </c>
      <c r="B106" s="12" t="s">
        <v>602</v>
      </c>
      <c r="C106" s="12" t="s">
        <v>733</v>
      </c>
      <c r="D106" s="12" t="s">
        <v>734</v>
      </c>
      <c r="E106" s="12" t="s">
        <v>647</v>
      </c>
      <c r="F106" s="12" t="s">
        <v>606</v>
      </c>
      <c r="G106" s="5" t="s">
        <v>175</v>
      </c>
      <c r="H106" s="12">
        <v>2389</v>
      </c>
      <c r="I106" s="12">
        <v>5972</v>
      </c>
    </row>
    <row r="107" spans="1:9" ht="16.2" x14ac:dyDescent="0.4">
      <c r="A107" s="12">
        <v>183</v>
      </c>
      <c r="B107" s="12" t="s">
        <v>602</v>
      </c>
      <c r="C107" s="12" t="s">
        <v>733</v>
      </c>
      <c r="D107" s="12" t="s">
        <v>735</v>
      </c>
      <c r="E107" s="12" t="s">
        <v>647</v>
      </c>
      <c r="F107" s="12" t="s">
        <v>606</v>
      </c>
      <c r="G107" s="5" t="s">
        <v>163</v>
      </c>
      <c r="H107" s="12">
        <v>77</v>
      </c>
      <c r="I107" s="12">
        <v>192</v>
      </c>
    </row>
    <row r="108" spans="1:9" ht="16.2" x14ac:dyDescent="0.4">
      <c r="A108" s="12">
        <v>186</v>
      </c>
      <c r="B108" s="12" t="s">
        <v>602</v>
      </c>
      <c r="C108" s="12" t="s">
        <v>736</v>
      </c>
      <c r="D108" s="12" t="s">
        <v>737</v>
      </c>
      <c r="E108" s="12" t="s">
        <v>606</v>
      </c>
      <c r="F108" s="12" t="s">
        <v>606</v>
      </c>
      <c r="G108" s="5" t="s">
        <v>169</v>
      </c>
      <c r="H108" s="12">
        <v>167</v>
      </c>
      <c r="I108" s="12">
        <v>416</v>
      </c>
    </row>
    <row r="109" spans="1:9" ht="16.2" x14ac:dyDescent="0.4">
      <c r="A109" s="12">
        <v>189</v>
      </c>
      <c r="B109" s="12" t="s">
        <v>602</v>
      </c>
      <c r="C109" s="12" t="s">
        <v>738</v>
      </c>
      <c r="D109" s="12" t="s">
        <v>739</v>
      </c>
      <c r="E109" s="12" t="s">
        <v>616</v>
      </c>
      <c r="F109" s="12" t="s">
        <v>606</v>
      </c>
      <c r="G109" s="5" t="s">
        <v>211</v>
      </c>
      <c r="H109" s="12">
        <v>10</v>
      </c>
      <c r="I109" s="12">
        <v>25</v>
      </c>
    </row>
    <row r="110" spans="1:9" ht="16.2" x14ac:dyDescent="0.4">
      <c r="A110" s="12">
        <v>189</v>
      </c>
      <c r="B110" s="12" t="s">
        <v>602</v>
      </c>
      <c r="C110" s="12" t="s">
        <v>738</v>
      </c>
      <c r="D110" s="12" t="s">
        <v>739</v>
      </c>
      <c r="E110" s="12" t="s">
        <v>616</v>
      </c>
      <c r="F110" s="12" t="s">
        <v>606</v>
      </c>
      <c r="G110" s="5" t="s">
        <v>211</v>
      </c>
      <c r="H110" s="12">
        <v>40</v>
      </c>
      <c r="I110" s="12">
        <v>100</v>
      </c>
    </row>
    <row r="111" spans="1:9" ht="16.2" x14ac:dyDescent="0.4">
      <c r="A111" s="12">
        <v>190</v>
      </c>
      <c r="B111" s="12" t="s">
        <v>602</v>
      </c>
      <c r="C111" s="12" t="s">
        <v>738</v>
      </c>
      <c r="D111" s="12" t="s">
        <v>740</v>
      </c>
      <c r="E111" s="12" t="s">
        <v>616</v>
      </c>
      <c r="F111" s="12" t="s">
        <v>606</v>
      </c>
      <c r="G111" s="5" t="s">
        <v>23</v>
      </c>
      <c r="H111" s="12">
        <v>1686</v>
      </c>
      <c r="I111" s="12">
        <v>4214</v>
      </c>
    </row>
    <row r="112" spans="1:9" ht="16.2" x14ac:dyDescent="0.4">
      <c r="A112" s="12">
        <v>192</v>
      </c>
      <c r="B112" s="12" t="s">
        <v>602</v>
      </c>
      <c r="C112" s="12" t="s">
        <v>738</v>
      </c>
      <c r="D112" s="12" t="s">
        <v>741</v>
      </c>
      <c r="E112" s="12" t="s">
        <v>616</v>
      </c>
      <c r="F112" s="12" t="s">
        <v>606</v>
      </c>
      <c r="G112" s="5" t="s">
        <v>147</v>
      </c>
      <c r="H112" s="12">
        <v>2574</v>
      </c>
      <c r="I112" s="12">
        <v>6435</v>
      </c>
    </row>
    <row r="113" spans="1:9" ht="16.2" x14ac:dyDescent="0.4">
      <c r="A113" s="12">
        <v>193</v>
      </c>
      <c r="B113" s="12" t="s">
        <v>602</v>
      </c>
      <c r="C113" s="12" t="s">
        <v>742</v>
      </c>
      <c r="D113" s="12" t="s">
        <v>604</v>
      </c>
      <c r="E113" s="12" t="s">
        <v>621</v>
      </c>
      <c r="F113" s="12" t="s">
        <v>606</v>
      </c>
      <c r="G113" s="5" t="s">
        <v>181</v>
      </c>
      <c r="H113" s="12">
        <v>1</v>
      </c>
      <c r="I113" s="12">
        <v>2</v>
      </c>
    </row>
    <row r="114" spans="1:9" ht="16.2" x14ac:dyDescent="0.4">
      <c r="A114" s="12">
        <v>195</v>
      </c>
      <c r="B114" s="12" t="s">
        <v>602</v>
      </c>
      <c r="C114" s="12" t="s">
        <v>742</v>
      </c>
      <c r="D114" s="12" t="s">
        <v>743</v>
      </c>
      <c r="E114" s="12" t="s">
        <v>621</v>
      </c>
      <c r="F114" s="12" t="s">
        <v>606</v>
      </c>
      <c r="G114" s="5" t="s">
        <v>63</v>
      </c>
      <c r="H114" s="12">
        <v>78</v>
      </c>
      <c r="I114" s="12">
        <v>194</v>
      </c>
    </row>
    <row r="115" spans="1:9" ht="16.2" x14ac:dyDescent="0.4">
      <c r="A115" s="12">
        <v>196</v>
      </c>
      <c r="B115" s="12" t="s">
        <v>602</v>
      </c>
      <c r="C115" s="12" t="s">
        <v>742</v>
      </c>
      <c r="D115" s="12" t="s">
        <v>744</v>
      </c>
      <c r="E115" s="12" t="s">
        <v>642</v>
      </c>
      <c r="F115" s="12" t="s">
        <v>606</v>
      </c>
      <c r="G115" s="5" t="s">
        <v>81</v>
      </c>
      <c r="H115" s="12">
        <v>106</v>
      </c>
      <c r="I115" s="12">
        <v>264</v>
      </c>
    </row>
    <row r="116" spans="1:9" ht="16.2" x14ac:dyDescent="0.4">
      <c r="A116" s="12">
        <v>202</v>
      </c>
      <c r="B116" s="12" t="s">
        <v>602</v>
      </c>
      <c r="C116" s="12" t="s">
        <v>745</v>
      </c>
      <c r="D116" s="12" t="s">
        <v>746</v>
      </c>
      <c r="E116" s="12" t="s">
        <v>647</v>
      </c>
      <c r="F116" s="12" t="s">
        <v>606</v>
      </c>
      <c r="G116" s="5" t="s">
        <v>229</v>
      </c>
      <c r="H116" s="12">
        <v>192055</v>
      </c>
      <c r="I116" s="12">
        <v>480139</v>
      </c>
    </row>
    <row r="117" spans="1:9" ht="16.2" x14ac:dyDescent="0.4">
      <c r="A117" s="12">
        <v>202</v>
      </c>
      <c r="B117" s="12" t="s">
        <v>602</v>
      </c>
      <c r="C117" s="12" t="s">
        <v>745</v>
      </c>
      <c r="D117" s="12" t="s">
        <v>746</v>
      </c>
      <c r="E117" s="12" t="s">
        <v>647</v>
      </c>
      <c r="F117" s="12" t="s">
        <v>606</v>
      </c>
      <c r="G117" s="5" t="s">
        <v>229</v>
      </c>
      <c r="H117" s="12">
        <v>768226</v>
      </c>
      <c r="I117" s="12">
        <v>1920563</v>
      </c>
    </row>
    <row r="118" spans="1:9" ht="16.2" x14ac:dyDescent="0.4">
      <c r="A118" s="12">
        <v>203</v>
      </c>
      <c r="B118" s="12" t="s">
        <v>602</v>
      </c>
      <c r="C118" s="12" t="s">
        <v>747</v>
      </c>
      <c r="D118" s="12" t="s">
        <v>748</v>
      </c>
      <c r="E118" s="12" t="s">
        <v>611</v>
      </c>
      <c r="F118" s="12" t="s">
        <v>606</v>
      </c>
      <c r="G118" s="5" t="s">
        <v>201</v>
      </c>
      <c r="H118" s="12">
        <v>18810</v>
      </c>
      <c r="I118" s="12">
        <v>47026</v>
      </c>
    </row>
    <row r="119" spans="1:9" ht="16.2" x14ac:dyDescent="0.4">
      <c r="A119" s="12">
        <v>203</v>
      </c>
      <c r="B119" s="12" t="s">
        <v>602</v>
      </c>
      <c r="C119" s="12" t="s">
        <v>747</v>
      </c>
      <c r="D119" s="12" t="s">
        <v>748</v>
      </c>
      <c r="E119" s="12" t="s">
        <v>611</v>
      </c>
      <c r="F119" s="12" t="s">
        <v>606</v>
      </c>
      <c r="G119" s="5" t="s">
        <v>201</v>
      </c>
      <c r="H119" s="12">
        <v>4703</v>
      </c>
      <c r="I119" s="12">
        <v>11756</v>
      </c>
    </row>
    <row r="120" spans="1:9" ht="16.2" x14ac:dyDescent="0.4">
      <c r="A120" s="12">
        <v>207</v>
      </c>
      <c r="B120" s="12" t="s">
        <v>602</v>
      </c>
      <c r="C120" s="12" t="s">
        <v>749</v>
      </c>
      <c r="D120" s="12" t="s">
        <v>750</v>
      </c>
      <c r="E120" s="12" t="s">
        <v>647</v>
      </c>
      <c r="F120" s="12" t="s">
        <v>606</v>
      </c>
      <c r="G120" s="5" t="s">
        <v>53</v>
      </c>
      <c r="H120" s="12">
        <v>3378</v>
      </c>
      <c r="I120" s="12">
        <v>8444</v>
      </c>
    </row>
    <row r="121" spans="1:9" ht="16.2" x14ac:dyDescent="0.4">
      <c r="A121" s="12">
        <v>209</v>
      </c>
      <c r="B121" s="12" t="s">
        <v>602</v>
      </c>
      <c r="C121" s="12" t="s">
        <v>749</v>
      </c>
      <c r="D121" s="12" t="s">
        <v>751</v>
      </c>
      <c r="E121" s="12" t="s">
        <v>647</v>
      </c>
      <c r="F121" s="12" t="s">
        <v>606</v>
      </c>
      <c r="G121" s="5" t="s">
        <v>113</v>
      </c>
      <c r="H121" s="12">
        <v>522</v>
      </c>
      <c r="I121" s="12">
        <v>1304</v>
      </c>
    </row>
    <row r="122" spans="1:9" ht="16.2" x14ac:dyDescent="0.4">
      <c r="A122" s="12">
        <v>210</v>
      </c>
      <c r="B122" s="12" t="s">
        <v>602</v>
      </c>
      <c r="C122" s="12" t="s">
        <v>749</v>
      </c>
      <c r="D122" s="12" t="s">
        <v>752</v>
      </c>
      <c r="E122" s="12" t="s">
        <v>616</v>
      </c>
      <c r="F122" s="12" t="s">
        <v>606</v>
      </c>
      <c r="G122" s="5" t="s">
        <v>25</v>
      </c>
      <c r="H122" s="12">
        <v>197913</v>
      </c>
      <c r="I122" s="12">
        <v>494782</v>
      </c>
    </row>
    <row r="123" spans="1:9" ht="16.2" x14ac:dyDescent="0.4">
      <c r="A123" s="12">
        <v>211</v>
      </c>
      <c r="B123" s="12" t="s">
        <v>602</v>
      </c>
      <c r="C123" s="12" t="s">
        <v>749</v>
      </c>
      <c r="D123" s="12" t="s">
        <v>753</v>
      </c>
      <c r="E123" s="12" t="s">
        <v>616</v>
      </c>
      <c r="F123" s="12" t="s">
        <v>606</v>
      </c>
      <c r="G123" s="5" t="s">
        <v>127</v>
      </c>
      <c r="H123" s="12">
        <v>101620</v>
      </c>
      <c r="I123" s="12">
        <v>254049</v>
      </c>
    </row>
    <row r="124" spans="1:9" ht="16.2" x14ac:dyDescent="0.4">
      <c r="A124" s="12">
        <v>216</v>
      </c>
      <c r="B124" s="12" t="s">
        <v>754</v>
      </c>
      <c r="C124" s="12" t="s">
        <v>755</v>
      </c>
      <c r="D124" s="12" t="s">
        <v>756</v>
      </c>
      <c r="E124" s="12" t="s">
        <v>618</v>
      </c>
      <c r="F124" s="12" t="s">
        <v>606</v>
      </c>
      <c r="G124" s="5" t="s">
        <v>29</v>
      </c>
      <c r="H124" s="12">
        <v>95716</v>
      </c>
      <c r="I124" s="12">
        <v>239288</v>
      </c>
    </row>
    <row r="125" spans="1:9" ht="16.2" x14ac:dyDescent="0.4">
      <c r="A125" s="12">
        <v>217</v>
      </c>
      <c r="B125" s="12" t="s">
        <v>754</v>
      </c>
      <c r="C125" s="12" t="s">
        <v>755</v>
      </c>
      <c r="D125" s="12" t="s">
        <v>757</v>
      </c>
      <c r="E125" s="12" t="s">
        <v>614</v>
      </c>
      <c r="F125" s="12" t="s">
        <v>606</v>
      </c>
      <c r="G125" s="5" t="s">
        <v>187</v>
      </c>
      <c r="H125" s="12">
        <v>1193</v>
      </c>
      <c r="I125" s="12">
        <v>2981</v>
      </c>
    </row>
    <row r="126" spans="1:9" ht="16.2" x14ac:dyDescent="0.4">
      <c r="A126" s="12">
        <v>219</v>
      </c>
      <c r="B126" s="12" t="s">
        <v>754</v>
      </c>
      <c r="C126" s="12" t="s">
        <v>758</v>
      </c>
      <c r="D126" s="12" t="s">
        <v>759</v>
      </c>
      <c r="E126" s="12" t="s">
        <v>616</v>
      </c>
      <c r="F126" s="12" t="s">
        <v>606</v>
      </c>
      <c r="G126" s="5" t="s">
        <v>85</v>
      </c>
      <c r="H126" s="12">
        <v>1992</v>
      </c>
      <c r="I126" s="12">
        <v>4978</v>
      </c>
    </row>
    <row r="127" spans="1:9" ht="16.2" x14ac:dyDescent="0.4">
      <c r="A127" s="12">
        <v>222</v>
      </c>
      <c r="B127" s="12" t="s">
        <v>754</v>
      </c>
      <c r="C127" s="12" t="s">
        <v>760</v>
      </c>
      <c r="D127" s="12" t="s">
        <v>761</v>
      </c>
      <c r="E127" s="12" t="s">
        <v>621</v>
      </c>
      <c r="F127" s="12" t="s">
        <v>606</v>
      </c>
      <c r="G127" s="5" t="s">
        <v>161</v>
      </c>
      <c r="H127" s="12">
        <v>487</v>
      </c>
      <c r="I127" s="12">
        <v>1216</v>
      </c>
    </row>
  </sheetData>
  <sortState ref="A2:I150">
    <sortCondition ref="A2:A15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workbookViewId="0">
      <selection activeCell="M3" sqref="M3"/>
    </sheetView>
  </sheetViews>
  <sheetFormatPr baseColWidth="10" defaultColWidth="11.44140625" defaultRowHeight="12" x14ac:dyDescent="0.25"/>
  <cols>
    <col min="1" max="1" width="6.77734375" style="2" bestFit="1" customWidth="1"/>
    <col min="2" max="3" width="4.6640625" style="2" bestFit="1" customWidth="1"/>
    <col min="4" max="4" width="5.88671875" style="2" bestFit="1" customWidth="1"/>
    <col min="5" max="6" width="3.5546875" style="2" bestFit="1" customWidth="1"/>
    <col min="7" max="7" width="15" style="4" customWidth="1"/>
    <col min="8" max="8" width="16.44140625" style="1" customWidth="1"/>
    <col min="9" max="9" width="29.77734375" style="14" customWidth="1"/>
    <col min="10" max="10" width="18.6640625" style="1" bestFit="1" customWidth="1"/>
    <col min="11" max="11" width="10.6640625" style="1" bestFit="1" customWidth="1"/>
    <col min="12" max="12" width="10.33203125" style="2" bestFit="1" customWidth="1"/>
    <col min="13" max="13" width="16.21875" style="2" bestFit="1" customWidth="1"/>
    <col min="14" max="14" width="9.44140625" style="17" bestFit="1" customWidth="1"/>
    <col min="15" max="15" width="14.21875" style="3" bestFit="1" customWidth="1"/>
    <col min="16" max="16" width="17.5546875" style="1" customWidth="1"/>
    <col min="17" max="16384" width="11.44140625" style="1"/>
  </cols>
  <sheetData>
    <row r="1" spans="1:16" ht="36" x14ac:dyDescent="0.25">
      <c r="A1" s="19" t="s">
        <v>0</v>
      </c>
      <c r="B1" s="19" t="s">
        <v>597</v>
      </c>
      <c r="C1" s="19" t="s">
        <v>598</v>
      </c>
      <c r="D1" s="19" t="s">
        <v>599</v>
      </c>
      <c r="E1" s="19" t="s">
        <v>600</v>
      </c>
      <c r="F1" s="19" t="s">
        <v>601</v>
      </c>
      <c r="G1" s="21" t="s">
        <v>232</v>
      </c>
      <c r="H1" s="19" t="s">
        <v>1</v>
      </c>
      <c r="I1" s="13" t="s">
        <v>2</v>
      </c>
      <c r="J1" s="19" t="s">
        <v>9</v>
      </c>
      <c r="K1" s="19" t="s">
        <v>762</v>
      </c>
      <c r="L1" s="22" t="s">
        <v>5</v>
      </c>
      <c r="M1" s="22" t="s">
        <v>6</v>
      </c>
      <c r="N1" s="23" t="s">
        <v>8</v>
      </c>
      <c r="O1" s="19" t="s">
        <v>231</v>
      </c>
      <c r="P1" s="23" t="s">
        <v>7</v>
      </c>
    </row>
    <row r="2" spans="1:16" ht="16.2" x14ac:dyDescent="0.4">
      <c r="A2" s="12">
        <v>1</v>
      </c>
      <c r="B2" s="12" t="s">
        <v>602</v>
      </c>
      <c r="C2" s="12" t="s">
        <v>603</v>
      </c>
      <c r="D2" s="12" t="s">
        <v>604</v>
      </c>
      <c r="E2" s="12" t="s">
        <v>605</v>
      </c>
      <c r="F2" s="12" t="s">
        <v>606</v>
      </c>
      <c r="G2" s="5" t="s">
        <v>21</v>
      </c>
      <c r="H2" s="6" t="s">
        <v>22</v>
      </c>
      <c r="I2" s="15" t="s">
        <v>233</v>
      </c>
      <c r="J2" s="6" t="s">
        <v>324</v>
      </c>
      <c r="K2" s="6" t="s">
        <v>527</v>
      </c>
      <c r="L2" s="12">
        <v>2765</v>
      </c>
      <c r="M2" s="12">
        <v>1106</v>
      </c>
      <c r="N2" s="16">
        <v>1320</v>
      </c>
      <c r="O2" s="6">
        <v>100</v>
      </c>
      <c r="P2" s="6"/>
    </row>
    <row r="3" spans="1:16" ht="16.2" x14ac:dyDescent="0.4">
      <c r="A3" s="12">
        <v>2</v>
      </c>
      <c r="B3" s="12" t="s">
        <v>602</v>
      </c>
      <c r="C3" s="12" t="s">
        <v>607</v>
      </c>
      <c r="D3" s="12" t="s">
        <v>608</v>
      </c>
      <c r="E3" s="12" t="s">
        <v>605</v>
      </c>
      <c r="F3" s="12" t="s">
        <v>606</v>
      </c>
      <c r="G3" s="5" t="s">
        <v>153</v>
      </c>
      <c r="H3" s="6" t="s">
        <v>154</v>
      </c>
      <c r="I3" s="15" t="s">
        <v>234</v>
      </c>
      <c r="J3" s="6" t="s">
        <v>287</v>
      </c>
      <c r="K3" s="6" t="s">
        <v>511</v>
      </c>
      <c r="L3" s="12">
        <v>55</v>
      </c>
      <c r="M3" s="12">
        <v>137</v>
      </c>
      <c r="N3" s="16">
        <v>6533</v>
      </c>
      <c r="O3" s="6">
        <v>100</v>
      </c>
      <c r="P3" s="6"/>
    </row>
    <row r="4" spans="1:16" ht="16.2" x14ac:dyDescent="0.4">
      <c r="A4" s="12">
        <v>3</v>
      </c>
      <c r="B4" s="12" t="s">
        <v>602</v>
      </c>
      <c r="C4" s="12" t="s">
        <v>609</v>
      </c>
      <c r="D4" s="12" t="s">
        <v>610</v>
      </c>
      <c r="E4" s="12" t="s">
        <v>611</v>
      </c>
      <c r="F4" s="12" t="s">
        <v>606</v>
      </c>
      <c r="G4" s="5" t="s">
        <v>33</v>
      </c>
      <c r="H4" s="6" t="s">
        <v>34</v>
      </c>
      <c r="I4" s="15" t="s">
        <v>237</v>
      </c>
      <c r="J4" s="6" t="s">
        <v>314</v>
      </c>
      <c r="K4" s="6" t="s">
        <v>525</v>
      </c>
      <c r="L4" s="12">
        <v>54272</v>
      </c>
      <c r="M4" s="12">
        <v>135680</v>
      </c>
      <c r="N4" s="16">
        <v>9.49</v>
      </c>
      <c r="O4" s="6">
        <v>100</v>
      </c>
      <c r="P4" s="6"/>
    </row>
    <row r="5" spans="1:16" ht="16.2" x14ac:dyDescent="0.4">
      <c r="A5" s="12">
        <v>4</v>
      </c>
      <c r="B5" s="12" t="s">
        <v>602</v>
      </c>
      <c r="C5" s="12" t="s">
        <v>612</v>
      </c>
      <c r="D5" s="12" t="s">
        <v>613</v>
      </c>
      <c r="E5" s="12" t="s">
        <v>605</v>
      </c>
      <c r="F5" s="12" t="s">
        <v>614</v>
      </c>
      <c r="G5" s="5" t="s">
        <v>197</v>
      </c>
      <c r="H5" s="6" t="s">
        <v>198</v>
      </c>
      <c r="I5" s="15" t="s">
        <v>235</v>
      </c>
      <c r="J5" s="6" t="s">
        <v>284</v>
      </c>
      <c r="K5" s="6" t="s">
        <v>509</v>
      </c>
      <c r="L5" s="12">
        <v>32142</v>
      </c>
      <c r="M5" s="12">
        <v>80355</v>
      </c>
      <c r="N5" s="16">
        <v>10.89</v>
      </c>
      <c r="O5" s="6">
        <v>80</v>
      </c>
      <c r="P5" s="6"/>
    </row>
    <row r="6" spans="1:16" ht="16.2" x14ac:dyDescent="0.4">
      <c r="A6" s="12">
        <v>4</v>
      </c>
      <c r="B6" s="12" t="s">
        <v>602</v>
      </c>
      <c r="C6" s="12" t="s">
        <v>612</v>
      </c>
      <c r="D6" s="12" t="s">
        <v>613</v>
      </c>
      <c r="E6" s="12" t="s">
        <v>605</v>
      </c>
      <c r="F6" s="12" t="s">
        <v>614</v>
      </c>
      <c r="G6" s="5" t="s">
        <v>197</v>
      </c>
      <c r="H6" s="6" t="s">
        <v>198</v>
      </c>
      <c r="I6" s="15" t="s">
        <v>236</v>
      </c>
      <c r="J6" s="6" t="s">
        <v>400</v>
      </c>
      <c r="K6" s="6" t="s">
        <v>551</v>
      </c>
      <c r="L6" s="12">
        <v>8036</v>
      </c>
      <c r="M6" s="12">
        <v>20089</v>
      </c>
      <c r="N6" s="16">
        <v>11</v>
      </c>
      <c r="O6" s="6">
        <v>20</v>
      </c>
      <c r="P6" s="6"/>
    </row>
    <row r="7" spans="1:16" ht="16.2" x14ac:dyDescent="0.4">
      <c r="A7" s="12">
        <v>6</v>
      </c>
      <c r="B7" s="12" t="s">
        <v>602</v>
      </c>
      <c r="C7" s="12" t="s">
        <v>612</v>
      </c>
      <c r="D7" s="12" t="s">
        <v>615</v>
      </c>
      <c r="E7" s="12" t="s">
        <v>616</v>
      </c>
      <c r="F7" s="12" t="s">
        <v>606</v>
      </c>
      <c r="G7" s="5" t="s">
        <v>51</v>
      </c>
      <c r="H7" s="6" t="s">
        <v>52</v>
      </c>
      <c r="I7" s="15" t="s">
        <v>237</v>
      </c>
      <c r="J7" s="6" t="s">
        <v>314</v>
      </c>
      <c r="K7" s="6" t="s">
        <v>525</v>
      </c>
      <c r="L7" s="12">
        <v>1191</v>
      </c>
      <c r="M7" s="12">
        <v>2976</v>
      </c>
      <c r="N7" s="16">
        <v>259.07</v>
      </c>
      <c r="O7" s="6">
        <v>100</v>
      </c>
      <c r="P7" s="6"/>
    </row>
    <row r="8" spans="1:16" ht="16.2" x14ac:dyDescent="0.4">
      <c r="A8" s="12">
        <v>7</v>
      </c>
      <c r="B8" s="12" t="s">
        <v>602</v>
      </c>
      <c r="C8" s="12" t="s">
        <v>612</v>
      </c>
      <c r="D8" s="12" t="s">
        <v>617</v>
      </c>
      <c r="E8" s="12" t="s">
        <v>618</v>
      </c>
      <c r="F8" s="12" t="s">
        <v>606</v>
      </c>
      <c r="G8" s="5" t="s">
        <v>221</v>
      </c>
      <c r="H8" s="6" t="s">
        <v>222</v>
      </c>
      <c r="I8" s="15" t="s">
        <v>386</v>
      </c>
      <c r="J8" s="6" t="s">
        <v>387</v>
      </c>
      <c r="K8" s="6" t="s">
        <v>549</v>
      </c>
      <c r="L8" s="12">
        <v>9038</v>
      </c>
      <c r="M8" s="12">
        <v>22606</v>
      </c>
      <c r="N8" s="16">
        <v>249</v>
      </c>
      <c r="O8" s="6">
        <v>60</v>
      </c>
      <c r="P8" s="6"/>
    </row>
    <row r="9" spans="1:16" ht="16.2" x14ac:dyDescent="0.4">
      <c r="A9" s="12">
        <v>7</v>
      </c>
      <c r="B9" s="12" t="s">
        <v>602</v>
      </c>
      <c r="C9" s="12" t="s">
        <v>612</v>
      </c>
      <c r="D9" s="12" t="s">
        <v>617</v>
      </c>
      <c r="E9" s="12" t="s">
        <v>618</v>
      </c>
      <c r="F9" s="12" t="s">
        <v>606</v>
      </c>
      <c r="G9" s="5" t="s">
        <v>221</v>
      </c>
      <c r="H9" s="6" t="s">
        <v>222</v>
      </c>
      <c r="I9" s="15" t="s">
        <v>238</v>
      </c>
      <c r="J9" s="6" t="s">
        <v>381</v>
      </c>
      <c r="K9" s="6" t="s">
        <v>547</v>
      </c>
      <c r="L9" s="12">
        <v>6034</v>
      </c>
      <c r="M9" s="12">
        <v>15072</v>
      </c>
      <c r="N9" s="16">
        <v>239.9</v>
      </c>
      <c r="O9" s="6">
        <v>40</v>
      </c>
      <c r="P9" s="6"/>
    </row>
    <row r="10" spans="1:16" ht="16.2" x14ac:dyDescent="0.4">
      <c r="A10" s="12">
        <v>10</v>
      </c>
      <c r="B10" s="12" t="s">
        <v>602</v>
      </c>
      <c r="C10" s="12" t="s">
        <v>619</v>
      </c>
      <c r="D10" s="12" t="s">
        <v>620</v>
      </c>
      <c r="E10" s="12" t="s">
        <v>621</v>
      </c>
      <c r="F10" s="12" t="s">
        <v>606</v>
      </c>
      <c r="G10" s="5" t="s">
        <v>45</v>
      </c>
      <c r="H10" s="6" t="s">
        <v>46</v>
      </c>
      <c r="I10" s="15" t="s">
        <v>236</v>
      </c>
      <c r="J10" s="6" t="s">
        <v>400</v>
      </c>
      <c r="K10" s="6" t="s">
        <v>551</v>
      </c>
      <c r="L10" s="12">
        <v>7119</v>
      </c>
      <c r="M10" s="12">
        <v>17797</v>
      </c>
      <c r="N10" s="16">
        <v>120</v>
      </c>
      <c r="O10" s="6">
        <v>100</v>
      </c>
      <c r="P10" s="6"/>
    </row>
    <row r="11" spans="1:16" ht="16.2" x14ac:dyDescent="0.4">
      <c r="A11" s="12">
        <v>13</v>
      </c>
      <c r="B11" s="12" t="s">
        <v>602</v>
      </c>
      <c r="C11" s="12" t="s">
        <v>622</v>
      </c>
      <c r="D11" s="12" t="s">
        <v>623</v>
      </c>
      <c r="E11" s="12" t="s">
        <v>605</v>
      </c>
      <c r="F11" s="12" t="s">
        <v>614</v>
      </c>
      <c r="G11" s="5" t="s">
        <v>151</v>
      </c>
      <c r="H11" s="6" t="s">
        <v>152</v>
      </c>
      <c r="I11" s="15" t="s">
        <v>239</v>
      </c>
      <c r="J11" s="6" t="s">
        <v>276</v>
      </c>
      <c r="K11" s="6" t="s">
        <v>505</v>
      </c>
      <c r="L11" s="12">
        <v>23680</v>
      </c>
      <c r="M11" s="12">
        <v>59199</v>
      </c>
      <c r="N11" s="16">
        <v>14.2</v>
      </c>
      <c r="O11" s="6">
        <v>100</v>
      </c>
      <c r="P11" s="6"/>
    </row>
    <row r="12" spans="1:16" ht="16.2" x14ac:dyDescent="0.4">
      <c r="A12" s="12">
        <v>17</v>
      </c>
      <c r="B12" s="12" t="s">
        <v>602</v>
      </c>
      <c r="C12" s="12" t="s">
        <v>624</v>
      </c>
      <c r="D12" s="12" t="s">
        <v>625</v>
      </c>
      <c r="E12" s="12" t="s">
        <v>605</v>
      </c>
      <c r="F12" s="12" t="s">
        <v>618</v>
      </c>
      <c r="G12" s="5" t="s">
        <v>149</v>
      </c>
      <c r="H12" s="6" t="s">
        <v>150</v>
      </c>
      <c r="I12" s="15" t="s">
        <v>240</v>
      </c>
      <c r="J12" s="6" t="s">
        <v>339</v>
      </c>
      <c r="K12" s="6" t="s">
        <v>535</v>
      </c>
      <c r="L12" s="12">
        <v>31058</v>
      </c>
      <c r="M12" s="12">
        <v>77645</v>
      </c>
      <c r="N12" s="16">
        <v>40.25</v>
      </c>
      <c r="O12" s="6">
        <v>100</v>
      </c>
      <c r="P12" s="6"/>
    </row>
    <row r="13" spans="1:16" ht="16.2" x14ac:dyDescent="0.4">
      <c r="A13" s="12">
        <v>21</v>
      </c>
      <c r="B13" s="12" t="s">
        <v>602</v>
      </c>
      <c r="C13" s="12" t="s">
        <v>624</v>
      </c>
      <c r="D13" s="12" t="s">
        <v>626</v>
      </c>
      <c r="E13" s="12" t="s">
        <v>605</v>
      </c>
      <c r="F13" s="12" t="s">
        <v>618</v>
      </c>
      <c r="G13" s="5" t="s">
        <v>199</v>
      </c>
      <c r="H13" s="6" t="s">
        <v>200</v>
      </c>
      <c r="I13" s="15" t="s">
        <v>241</v>
      </c>
      <c r="J13" s="6" t="s">
        <v>431</v>
      </c>
      <c r="K13" s="32" t="s">
        <v>763</v>
      </c>
      <c r="L13" s="12">
        <v>11653</v>
      </c>
      <c r="M13" s="12">
        <v>29130</v>
      </c>
      <c r="N13" s="16">
        <v>212.5</v>
      </c>
      <c r="O13" s="6">
        <v>80</v>
      </c>
      <c r="P13" s="6"/>
    </row>
    <row r="14" spans="1:16" ht="16.2" x14ac:dyDescent="0.4">
      <c r="A14" s="12">
        <v>21</v>
      </c>
      <c r="B14" s="12" t="s">
        <v>602</v>
      </c>
      <c r="C14" s="12" t="s">
        <v>624</v>
      </c>
      <c r="D14" s="12" t="s">
        <v>626</v>
      </c>
      <c r="E14" s="12" t="s">
        <v>605</v>
      </c>
      <c r="F14" s="12" t="s">
        <v>618</v>
      </c>
      <c r="G14" s="5" t="s">
        <v>199</v>
      </c>
      <c r="H14" s="6" t="s">
        <v>200</v>
      </c>
      <c r="I14" s="15" t="s">
        <v>240</v>
      </c>
      <c r="J14" s="6" t="s">
        <v>339</v>
      </c>
      <c r="K14" s="6" t="s">
        <v>535</v>
      </c>
      <c r="L14" s="12">
        <v>2912</v>
      </c>
      <c r="M14" s="12">
        <v>7281</v>
      </c>
      <c r="N14" s="16">
        <v>224.25</v>
      </c>
      <c r="O14" s="6">
        <v>20</v>
      </c>
      <c r="P14" s="6"/>
    </row>
    <row r="15" spans="1:16" ht="16.2" x14ac:dyDescent="0.4">
      <c r="A15" s="12">
        <v>25</v>
      </c>
      <c r="B15" s="12" t="s">
        <v>602</v>
      </c>
      <c r="C15" s="12" t="s">
        <v>627</v>
      </c>
      <c r="D15" s="12" t="s">
        <v>613</v>
      </c>
      <c r="E15" s="12" t="s">
        <v>614</v>
      </c>
      <c r="F15" s="12" t="s">
        <v>606</v>
      </c>
      <c r="G15" s="5" t="s">
        <v>57</v>
      </c>
      <c r="H15" s="6" t="s">
        <v>58</v>
      </c>
      <c r="I15" s="15" t="s">
        <v>242</v>
      </c>
      <c r="J15" s="6" t="s">
        <v>422</v>
      </c>
      <c r="K15" s="6" t="s">
        <v>558</v>
      </c>
      <c r="L15" s="12">
        <v>96</v>
      </c>
      <c r="M15" s="12">
        <v>239</v>
      </c>
      <c r="N15" s="16">
        <v>1425</v>
      </c>
      <c r="O15" s="6">
        <v>100</v>
      </c>
      <c r="P15" s="6"/>
    </row>
    <row r="16" spans="1:16" ht="16.2" x14ac:dyDescent="0.4">
      <c r="A16" s="12">
        <v>28</v>
      </c>
      <c r="B16" s="12" t="s">
        <v>602</v>
      </c>
      <c r="C16" s="12" t="s">
        <v>627</v>
      </c>
      <c r="D16" s="12" t="s">
        <v>628</v>
      </c>
      <c r="E16" s="12" t="s">
        <v>606</v>
      </c>
      <c r="F16" s="12" t="s">
        <v>606</v>
      </c>
      <c r="G16" s="5" t="s">
        <v>119</v>
      </c>
      <c r="H16" s="6" t="s">
        <v>120</v>
      </c>
      <c r="I16" s="15" t="s">
        <v>243</v>
      </c>
      <c r="J16" s="6" t="s">
        <v>446</v>
      </c>
      <c r="K16" s="6" t="s">
        <v>521</v>
      </c>
      <c r="L16" s="12">
        <v>25</v>
      </c>
      <c r="M16" s="12">
        <v>62</v>
      </c>
      <c r="N16" s="16">
        <v>625</v>
      </c>
      <c r="O16" s="6">
        <v>100</v>
      </c>
      <c r="P16" s="6"/>
    </row>
    <row r="17" spans="1:16" ht="16.2" x14ac:dyDescent="0.4">
      <c r="A17" s="12">
        <v>29</v>
      </c>
      <c r="B17" s="12" t="s">
        <v>602</v>
      </c>
      <c r="C17" s="12" t="s">
        <v>627</v>
      </c>
      <c r="D17" s="12" t="s">
        <v>629</v>
      </c>
      <c r="E17" s="12" t="s">
        <v>605</v>
      </c>
      <c r="F17" s="12" t="s">
        <v>605</v>
      </c>
      <c r="G17" s="5" t="s">
        <v>145</v>
      </c>
      <c r="H17" s="6" t="s">
        <v>146</v>
      </c>
      <c r="I17" s="15" t="s">
        <v>242</v>
      </c>
      <c r="J17" s="6" t="s">
        <v>422</v>
      </c>
      <c r="K17" s="6" t="s">
        <v>558</v>
      </c>
      <c r="L17" s="12">
        <v>246</v>
      </c>
      <c r="M17" s="12">
        <v>614</v>
      </c>
      <c r="N17" s="16">
        <v>2980</v>
      </c>
      <c r="O17" s="6">
        <v>100</v>
      </c>
      <c r="P17" s="6"/>
    </row>
    <row r="18" spans="1:16" ht="16.2" x14ac:dyDescent="0.4">
      <c r="A18" s="12">
        <v>32</v>
      </c>
      <c r="B18" s="12" t="s">
        <v>602</v>
      </c>
      <c r="C18" s="12" t="s">
        <v>630</v>
      </c>
      <c r="D18" s="12" t="s">
        <v>631</v>
      </c>
      <c r="E18" s="12" t="s">
        <v>618</v>
      </c>
      <c r="F18" s="12" t="s">
        <v>606</v>
      </c>
      <c r="G18" s="5" t="s">
        <v>217</v>
      </c>
      <c r="H18" s="6" t="s">
        <v>218</v>
      </c>
      <c r="I18" s="15" t="s">
        <v>244</v>
      </c>
      <c r="J18" s="6" t="s">
        <v>365</v>
      </c>
      <c r="K18" s="6" t="s">
        <v>543</v>
      </c>
      <c r="L18" s="12">
        <v>9990</v>
      </c>
      <c r="M18" s="12">
        <v>24974</v>
      </c>
      <c r="N18" s="16">
        <v>8</v>
      </c>
      <c r="O18" s="6">
        <v>80</v>
      </c>
      <c r="P18" s="6"/>
    </row>
    <row r="19" spans="1:16" ht="16.2" x14ac:dyDescent="0.4">
      <c r="A19" s="12">
        <v>32</v>
      </c>
      <c r="B19" s="12" t="s">
        <v>602</v>
      </c>
      <c r="C19" s="12" t="s">
        <v>630</v>
      </c>
      <c r="D19" s="12" t="s">
        <v>631</v>
      </c>
      <c r="E19" s="12" t="s">
        <v>618</v>
      </c>
      <c r="F19" s="12" t="s">
        <v>606</v>
      </c>
      <c r="G19" s="5" t="s">
        <v>217</v>
      </c>
      <c r="H19" s="6" t="s">
        <v>218</v>
      </c>
      <c r="I19" s="15" t="s">
        <v>245</v>
      </c>
      <c r="J19" s="6" t="s">
        <v>334</v>
      </c>
      <c r="K19" s="6" t="s">
        <v>533</v>
      </c>
      <c r="L19" s="12">
        <v>2498</v>
      </c>
      <c r="M19" s="12">
        <v>6246</v>
      </c>
      <c r="N19" s="16">
        <v>8.69</v>
      </c>
      <c r="O19" s="6">
        <v>20</v>
      </c>
      <c r="P19" s="6"/>
    </row>
    <row r="20" spans="1:16" ht="16.2" x14ac:dyDescent="0.4">
      <c r="A20" s="12">
        <v>33</v>
      </c>
      <c r="B20" s="12" t="s">
        <v>602</v>
      </c>
      <c r="C20" s="12" t="s">
        <v>630</v>
      </c>
      <c r="D20" s="12" t="s">
        <v>632</v>
      </c>
      <c r="E20" s="12" t="s">
        <v>618</v>
      </c>
      <c r="F20" s="12" t="s">
        <v>606</v>
      </c>
      <c r="G20" s="5" t="s">
        <v>39</v>
      </c>
      <c r="H20" s="6" t="s">
        <v>40</v>
      </c>
      <c r="I20" s="15" t="s">
        <v>240</v>
      </c>
      <c r="J20" s="6" t="s">
        <v>339</v>
      </c>
      <c r="K20" s="6" t="s">
        <v>535</v>
      </c>
      <c r="L20" s="12">
        <v>9405</v>
      </c>
      <c r="M20" s="12">
        <v>23512</v>
      </c>
      <c r="N20" s="16">
        <v>11.37</v>
      </c>
      <c r="O20" s="6">
        <v>100</v>
      </c>
      <c r="P20" s="6"/>
    </row>
    <row r="21" spans="1:16" ht="16.2" x14ac:dyDescent="0.4">
      <c r="A21" s="12">
        <v>34</v>
      </c>
      <c r="B21" s="12" t="s">
        <v>602</v>
      </c>
      <c r="C21" s="12" t="s">
        <v>630</v>
      </c>
      <c r="D21" s="12" t="s">
        <v>633</v>
      </c>
      <c r="E21" s="12" t="s">
        <v>618</v>
      </c>
      <c r="F21" s="12" t="s">
        <v>606</v>
      </c>
      <c r="G21" s="5" t="s">
        <v>135</v>
      </c>
      <c r="H21" s="6" t="s">
        <v>136</v>
      </c>
      <c r="I21" s="15" t="s">
        <v>245</v>
      </c>
      <c r="J21" s="6" t="s">
        <v>334</v>
      </c>
      <c r="K21" s="6" t="s">
        <v>533</v>
      </c>
      <c r="L21" s="12">
        <v>4296</v>
      </c>
      <c r="M21" s="12">
        <v>10740</v>
      </c>
      <c r="N21" s="16">
        <v>7.34</v>
      </c>
      <c r="O21" s="6">
        <v>100</v>
      </c>
      <c r="P21" s="6"/>
    </row>
    <row r="22" spans="1:16" ht="16.2" x14ac:dyDescent="0.4">
      <c r="A22" s="12">
        <v>35</v>
      </c>
      <c r="B22" s="12" t="s">
        <v>602</v>
      </c>
      <c r="C22" s="12" t="s">
        <v>630</v>
      </c>
      <c r="D22" s="12" t="s">
        <v>634</v>
      </c>
      <c r="E22" s="12" t="s">
        <v>618</v>
      </c>
      <c r="F22" s="12" t="s">
        <v>606</v>
      </c>
      <c r="G22" s="5" t="s">
        <v>227</v>
      </c>
      <c r="H22" s="6" t="s">
        <v>228</v>
      </c>
      <c r="I22" s="15" t="s">
        <v>266</v>
      </c>
      <c r="J22" s="6" t="s">
        <v>267</v>
      </c>
      <c r="K22" s="6" t="s">
        <v>499</v>
      </c>
      <c r="L22" s="12">
        <v>25</v>
      </c>
      <c r="M22" s="12">
        <v>63</v>
      </c>
      <c r="N22" s="16">
        <v>8.1999999999999993</v>
      </c>
      <c r="O22" s="6">
        <v>80</v>
      </c>
      <c r="P22" s="6"/>
    </row>
    <row r="23" spans="1:16" ht="16.2" x14ac:dyDescent="0.4">
      <c r="A23" s="12">
        <v>35</v>
      </c>
      <c r="B23" s="12" t="s">
        <v>602</v>
      </c>
      <c r="C23" s="12" t="s">
        <v>630</v>
      </c>
      <c r="D23" s="12" t="s">
        <v>634</v>
      </c>
      <c r="E23" s="12" t="s">
        <v>618</v>
      </c>
      <c r="F23" s="12" t="s">
        <v>606</v>
      </c>
      <c r="G23" s="5" t="s">
        <v>227</v>
      </c>
      <c r="H23" s="6" t="s">
        <v>228</v>
      </c>
      <c r="I23" s="15" t="s">
        <v>245</v>
      </c>
      <c r="J23" s="6" t="s">
        <v>334</v>
      </c>
      <c r="K23" s="6" t="s">
        <v>533</v>
      </c>
      <c r="L23" s="12">
        <v>101</v>
      </c>
      <c r="M23" s="12">
        <v>250</v>
      </c>
      <c r="N23" s="16">
        <v>7.47</v>
      </c>
      <c r="O23" s="6">
        <v>20</v>
      </c>
      <c r="P23" s="6"/>
    </row>
    <row r="24" spans="1:16" ht="16.2" x14ac:dyDescent="0.4">
      <c r="A24" s="12">
        <v>37</v>
      </c>
      <c r="B24" s="12" t="s">
        <v>602</v>
      </c>
      <c r="C24" s="12" t="s">
        <v>630</v>
      </c>
      <c r="D24" s="12" t="s">
        <v>635</v>
      </c>
      <c r="E24" s="12" t="s">
        <v>605</v>
      </c>
      <c r="F24" s="12" t="s">
        <v>614</v>
      </c>
      <c r="G24" s="5" t="s">
        <v>189</v>
      </c>
      <c r="H24" s="6" t="s">
        <v>190</v>
      </c>
      <c r="I24" s="15" t="s">
        <v>262</v>
      </c>
      <c r="J24" s="6" t="s">
        <v>438</v>
      </c>
      <c r="K24" s="6" t="s">
        <v>562</v>
      </c>
      <c r="L24" s="12">
        <v>5</v>
      </c>
      <c r="M24" s="12">
        <v>11</v>
      </c>
      <c r="N24" s="16">
        <v>201.6</v>
      </c>
      <c r="O24" s="6">
        <v>100</v>
      </c>
      <c r="P24" s="6"/>
    </row>
    <row r="25" spans="1:16" ht="16.2" x14ac:dyDescent="0.4">
      <c r="A25" s="12">
        <v>38</v>
      </c>
      <c r="B25" s="12" t="s">
        <v>602</v>
      </c>
      <c r="C25" s="12" t="s">
        <v>630</v>
      </c>
      <c r="D25" s="12" t="s">
        <v>636</v>
      </c>
      <c r="E25" s="12" t="s">
        <v>606</v>
      </c>
      <c r="F25" s="12" t="s">
        <v>606</v>
      </c>
      <c r="G25" s="5" t="s">
        <v>83</v>
      </c>
      <c r="H25" s="6" t="s">
        <v>84</v>
      </c>
      <c r="I25" s="15" t="s">
        <v>246</v>
      </c>
      <c r="J25" s="15" t="s">
        <v>450</v>
      </c>
      <c r="K25" s="6" t="s">
        <v>507</v>
      </c>
      <c r="L25" s="12">
        <v>184</v>
      </c>
      <c r="M25" s="12">
        <v>459</v>
      </c>
      <c r="N25" s="16">
        <v>525.77</v>
      </c>
      <c r="O25" s="6">
        <v>100</v>
      </c>
      <c r="P25" s="6"/>
    </row>
    <row r="26" spans="1:16" ht="16.2" x14ac:dyDescent="0.4">
      <c r="A26" s="12">
        <v>39</v>
      </c>
      <c r="B26" s="12" t="s">
        <v>602</v>
      </c>
      <c r="C26" s="12" t="s">
        <v>630</v>
      </c>
      <c r="D26" s="12" t="s">
        <v>637</v>
      </c>
      <c r="E26" s="12" t="s">
        <v>606</v>
      </c>
      <c r="F26" s="12" t="s">
        <v>606</v>
      </c>
      <c r="G26" s="5" t="s">
        <v>103</v>
      </c>
      <c r="H26" s="6" t="s">
        <v>104</v>
      </c>
      <c r="I26" s="15" t="s">
        <v>246</v>
      </c>
      <c r="J26" s="15" t="s">
        <v>450</v>
      </c>
      <c r="K26" s="6" t="s">
        <v>507</v>
      </c>
      <c r="L26" s="12">
        <v>164</v>
      </c>
      <c r="M26" s="12">
        <v>409</v>
      </c>
      <c r="N26" s="16">
        <v>442.43</v>
      </c>
      <c r="O26" s="6">
        <v>100</v>
      </c>
      <c r="P26" s="6"/>
    </row>
    <row r="27" spans="1:16" ht="16.2" x14ac:dyDescent="0.4">
      <c r="A27" s="12">
        <v>40</v>
      </c>
      <c r="B27" s="12" t="s">
        <v>602</v>
      </c>
      <c r="C27" s="12" t="s">
        <v>630</v>
      </c>
      <c r="D27" s="12" t="s">
        <v>638</v>
      </c>
      <c r="E27" s="12" t="s">
        <v>606</v>
      </c>
      <c r="F27" s="12" t="s">
        <v>606</v>
      </c>
      <c r="G27" s="5" t="s">
        <v>185</v>
      </c>
      <c r="H27" s="6" t="s">
        <v>186</v>
      </c>
      <c r="I27" s="15" t="s">
        <v>244</v>
      </c>
      <c r="J27" s="6" t="s">
        <v>365</v>
      </c>
      <c r="K27" s="6" t="s">
        <v>543</v>
      </c>
      <c r="L27" s="12">
        <v>14</v>
      </c>
      <c r="M27" s="12">
        <v>34</v>
      </c>
      <c r="N27" s="16">
        <v>110</v>
      </c>
      <c r="O27" s="6">
        <v>100</v>
      </c>
      <c r="P27" s="6"/>
    </row>
    <row r="28" spans="1:16" ht="16.2" x14ac:dyDescent="0.4">
      <c r="A28" s="12">
        <v>41</v>
      </c>
      <c r="B28" s="12" t="s">
        <v>602</v>
      </c>
      <c r="C28" s="12" t="s">
        <v>630</v>
      </c>
      <c r="D28" s="12" t="s">
        <v>639</v>
      </c>
      <c r="E28" s="12" t="s">
        <v>606</v>
      </c>
      <c r="F28" s="12" t="s">
        <v>606</v>
      </c>
      <c r="G28" s="5" t="s">
        <v>79</v>
      </c>
      <c r="H28" s="6" t="s">
        <v>80</v>
      </c>
      <c r="I28" s="15" t="s">
        <v>240</v>
      </c>
      <c r="J28" s="6" t="s">
        <v>339</v>
      </c>
      <c r="K28" s="6" t="s">
        <v>535</v>
      </c>
      <c r="L28" s="12">
        <v>18</v>
      </c>
      <c r="M28" s="12">
        <v>44</v>
      </c>
      <c r="N28" s="16">
        <v>123</v>
      </c>
      <c r="O28" s="6">
        <v>100</v>
      </c>
      <c r="P28" s="6"/>
    </row>
    <row r="29" spans="1:16" ht="16.2" x14ac:dyDescent="0.4">
      <c r="A29" s="12">
        <v>45</v>
      </c>
      <c r="B29" s="12" t="s">
        <v>602</v>
      </c>
      <c r="C29" s="12" t="s">
        <v>640</v>
      </c>
      <c r="D29" s="12" t="s">
        <v>641</v>
      </c>
      <c r="E29" s="12" t="s">
        <v>642</v>
      </c>
      <c r="F29" s="12" t="s">
        <v>606</v>
      </c>
      <c r="G29" s="5" t="s">
        <v>167</v>
      </c>
      <c r="H29" s="6" t="s">
        <v>168</v>
      </c>
      <c r="I29" s="15" t="s">
        <v>266</v>
      </c>
      <c r="J29" s="6" t="s">
        <v>267</v>
      </c>
      <c r="K29" s="6" t="s">
        <v>499</v>
      </c>
      <c r="L29" s="12">
        <v>3096</v>
      </c>
      <c r="M29" s="12">
        <v>7740</v>
      </c>
      <c r="N29" s="16">
        <v>9.9499999999999993</v>
      </c>
      <c r="O29" s="6">
        <v>100</v>
      </c>
      <c r="P29" s="6"/>
    </row>
    <row r="30" spans="1:16" ht="16.2" x14ac:dyDescent="0.4">
      <c r="A30" s="12">
        <v>46</v>
      </c>
      <c r="B30" s="12" t="s">
        <v>602</v>
      </c>
      <c r="C30" s="12" t="s">
        <v>640</v>
      </c>
      <c r="D30" s="12" t="s">
        <v>643</v>
      </c>
      <c r="E30" s="12" t="s">
        <v>621</v>
      </c>
      <c r="F30" s="12" t="s">
        <v>606</v>
      </c>
      <c r="G30" s="5" t="s">
        <v>159</v>
      </c>
      <c r="H30" s="6" t="s">
        <v>160</v>
      </c>
      <c r="I30" s="15" t="s">
        <v>244</v>
      </c>
      <c r="J30" s="6" t="s">
        <v>365</v>
      </c>
      <c r="K30" s="6" t="s">
        <v>543</v>
      </c>
      <c r="L30" s="12">
        <v>7834</v>
      </c>
      <c r="M30" s="12">
        <v>19585</v>
      </c>
      <c r="N30" s="16">
        <v>7.5</v>
      </c>
      <c r="O30" s="6">
        <v>100</v>
      </c>
      <c r="P30" s="6"/>
    </row>
    <row r="31" spans="1:16" ht="16.2" x14ac:dyDescent="0.4">
      <c r="A31" s="12">
        <v>47</v>
      </c>
      <c r="B31" s="12" t="s">
        <v>602</v>
      </c>
      <c r="C31" s="12" t="s">
        <v>640</v>
      </c>
      <c r="D31" s="12" t="s">
        <v>644</v>
      </c>
      <c r="E31" s="12" t="s">
        <v>605</v>
      </c>
      <c r="F31" s="12" t="s">
        <v>614</v>
      </c>
      <c r="G31" s="5" t="s">
        <v>41</v>
      </c>
      <c r="H31" s="6" t="s">
        <v>42</v>
      </c>
      <c r="I31" s="15" t="s">
        <v>247</v>
      </c>
      <c r="J31" s="6" t="s">
        <v>295</v>
      </c>
      <c r="K31" s="6" t="s">
        <v>517</v>
      </c>
      <c r="L31" s="12">
        <v>1508</v>
      </c>
      <c r="M31" s="12">
        <v>3768</v>
      </c>
      <c r="N31" s="16">
        <v>41</v>
      </c>
      <c r="O31" s="6">
        <v>100</v>
      </c>
      <c r="P31" s="6"/>
    </row>
    <row r="32" spans="1:16" ht="16.2" x14ac:dyDescent="0.4">
      <c r="A32" s="12">
        <v>54</v>
      </c>
      <c r="B32" s="12" t="s">
        <v>602</v>
      </c>
      <c r="C32" s="12" t="s">
        <v>640</v>
      </c>
      <c r="D32" s="12" t="s">
        <v>645</v>
      </c>
      <c r="E32" s="12" t="s">
        <v>616</v>
      </c>
      <c r="F32" s="12" t="s">
        <v>606</v>
      </c>
      <c r="G32" s="5" t="s">
        <v>139</v>
      </c>
      <c r="H32" s="6" t="s">
        <v>140</v>
      </c>
      <c r="I32" s="15" t="s">
        <v>266</v>
      </c>
      <c r="J32" s="6" t="s">
        <v>267</v>
      </c>
      <c r="K32" s="6" t="s">
        <v>499</v>
      </c>
      <c r="L32" s="12">
        <v>5750</v>
      </c>
      <c r="M32" s="12">
        <v>14374</v>
      </c>
      <c r="N32" s="16">
        <v>10.7</v>
      </c>
      <c r="O32" s="6">
        <v>100</v>
      </c>
      <c r="P32" s="6"/>
    </row>
    <row r="33" spans="1:16" ht="16.2" x14ac:dyDescent="0.4">
      <c r="A33" s="12">
        <v>57</v>
      </c>
      <c r="B33" s="12" t="s">
        <v>602</v>
      </c>
      <c r="C33" s="12" t="s">
        <v>640</v>
      </c>
      <c r="D33" s="12" t="s">
        <v>646</v>
      </c>
      <c r="E33" s="12" t="s">
        <v>647</v>
      </c>
      <c r="F33" s="12" t="s">
        <v>606</v>
      </c>
      <c r="G33" s="5" t="s">
        <v>59</v>
      </c>
      <c r="H33" s="6" t="s">
        <v>60</v>
      </c>
      <c r="I33" s="15" t="s">
        <v>248</v>
      </c>
      <c r="J33" s="6" t="s">
        <v>444</v>
      </c>
      <c r="K33" s="6" t="s">
        <v>501</v>
      </c>
      <c r="L33" s="12">
        <v>574</v>
      </c>
      <c r="M33" s="12">
        <v>1435</v>
      </c>
      <c r="N33" s="16">
        <v>894</v>
      </c>
      <c r="O33" s="6">
        <v>100</v>
      </c>
      <c r="P33" s="6"/>
    </row>
    <row r="34" spans="1:16" ht="16.2" x14ac:dyDescent="0.4">
      <c r="A34" s="12">
        <v>58</v>
      </c>
      <c r="B34" s="12" t="s">
        <v>602</v>
      </c>
      <c r="C34" s="12" t="s">
        <v>640</v>
      </c>
      <c r="D34" s="12" t="s">
        <v>648</v>
      </c>
      <c r="E34" s="12" t="s">
        <v>616</v>
      </c>
      <c r="F34" s="12" t="s">
        <v>606</v>
      </c>
      <c r="G34" s="5" t="s">
        <v>99</v>
      </c>
      <c r="H34" s="6" t="s">
        <v>100</v>
      </c>
      <c r="I34" s="15" t="s">
        <v>244</v>
      </c>
      <c r="J34" s="6" t="s">
        <v>365</v>
      </c>
      <c r="K34" s="6" t="s">
        <v>543</v>
      </c>
      <c r="L34" s="12">
        <v>651860</v>
      </c>
      <c r="M34" s="12">
        <v>1629648</v>
      </c>
      <c r="N34" s="16">
        <v>3.5</v>
      </c>
      <c r="O34" s="6">
        <v>100</v>
      </c>
      <c r="P34" s="6"/>
    </row>
    <row r="35" spans="1:16" ht="16.2" x14ac:dyDescent="0.4">
      <c r="A35" s="12">
        <v>60</v>
      </c>
      <c r="B35" s="12" t="s">
        <v>602</v>
      </c>
      <c r="C35" s="12" t="s">
        <v>649</v>
      </c>
      <c r="D35" s="12" t="s">
        <v>650</v>
      </c>
      <c r="E35" s="12" t="s">
        <v>647</v>
      </c>
      <c r="F35" s="12" t="s">
        <v>606</v>
      </c>
      <c r="G35" s="5" t="s">
        <v>123</v>
      </c>
      <c r="H35" s="6" t="s">
        <v>124</v>
      </c>
      <c r="I35" s="15" t="s">
        <v>244</v>
      </c>
      <c r="J35" s="6" t="s">
        <v>365</v>
      </c>
      <c r="K35" s="6" t="s">
        <v>543</v>
      </c>
      <c r="L35" s="12">
        <v>7402</v>
      </c>
      <c r="M35" s="12">
        <v>18503</v>
      </c>
      <c r="N35" s="16">
        <v>15.5</v>
      </c>
      <c r="O35" s="6">
        <v>100</v>
      </c>
      <c r="P35" s="6"/>
    </row>
    <row r="36" spans="1:16" ht="16.2" x14ac:dyDescent="0.4">
      <c r="A36" s="12">
        <v>61</v>
      </c>
      <c r="B36" s="12" t="s">
        <v>602</v>
      </c>
      <c r="C36" s="12" t="s">
        <v>649</v>
      </c>
      <c r="D36" s="12" t="s">
        <v>651</v>
      </c>
      <c r="E36" s="12" t="s">
        <v>605</v>
      </c>
      <c r="F36" s="12" t="s">
        <v>621</v>
      </c>
      <c r="G36" s="5" t="s">
        <v>49</v>
      </c>
      <c r="H36" s="6" t="s">
        <v>50</v>
      </c>
      <c r="I36" s="15" t="s">
        <v>247</v>
      </c>
      <c r="J36" s="6" t="s">
        <v>295</v>
      </c>
      <c r="K36" s="6" t="s">
        <v>517</v>
      </c>
      <c r="L36" s="12">
        <v>4436</v>
      </c>
      <c r="M36" s="12">
        <v>11089</v>
      </c>
      <c r="N36" s="16">
        <v>41.9</v>
      </c>
      <c r="O36" s="6">
        <v>100</v>
      </c>
      <c r="P36" s="6"/>
    </row>
    <row r="37" spans="1:16" ht="16.2" x14ac:dyDescent="0.4">
      <c r="A37" s="12">
        <v>62</v>
      </c>
      <c r="B37" s="12" t="s">
        <v>602</v>
      </c>
      <c r="C37" s="12" t="s">
        <v>649</v>
      </c>
      <c r="D37" s="12" t="s">
        <v>652</v>
      </c>
      <c r="E37" s="12" t="s">
        <v>647</v>
      </c>
      <c r="F37" s="12" t="s">
        <v>606</v>
      </c>
      <c r="G37" s="5" t="s">
        <v>157</v>
      </c>
      <c r="H37" s="6" t="s">
        <v>158</v>
      </c>
      <c r="I37" s="15" t="s">
        <v>245</v>
      </c>
      <c r="J37" s="6" t="s">
        <v>334</v>
      </c>
      <c r="K37" s="6" t="s">
        <v>533</v>
      </c>
      <c r="L37" s="12">
        <v>3197</v>
      </c>
      <c r="M37" s="12">
        <v>7992</v>
      </c>
      <c r="N37" s="16">
        <v>19.149999999999999</v>
      </c>
      <c r="O37" s="6">
        <v>80</v>
      </c>
      <c r="P37" s="6"/>
    </row>
    <row r="38" spans="1:16" ht="16.2" x14ac:dyDescent="0.4">
      <c r="A38" s="12">
        <v>63</v>
      </c>
      <c r="B38" s="12" t="s">
        <v>602</v>
      </c>
      <c r="C38" s="12" t="s">
        <v>649</v>
      </c>
      <c r="D38" s="12" t="s">
        <v>653</v>
      </c>
      <c r="E38" s="12" t="s">
        <v>647</v>
      </c>
      <c r="F38" s="12" t="s">
        <v>606</v>
      </c>
      <c r="G38" s="5" t="s">
        <v>225</v>
      </c>
      <c r="H38" s="6" t="s">
        <v>226</v>
      </c>
      <c r="I38" s="15" t="s">
        <v>244</v>
      </c>
      <c r="J38" s="6" t="s">
        <v>365</v>
      </c>
      <c r="K38" s="6" t="s">
        <v>543</v>
      </c>
      <c r="L38" s="12">
        <v>11380</v>
      </c>
      <c r="M38" s="12">
        <v>28433</v>
      </c>
      <c r="N38" s="16">
        <v>6.5</v>
      </c>
      <c r="O38" s="6">
        <v>73</v>
      </c>
      <c r="P38" s="6"/>
    </row>
    <row r="39" spans="1:16" ht="16.2" x14ac:dyDescent="0.4">
      <c r="A39" s="12">
        <v>63</v>
      </c>
      <c r="B39" s="12" t="s">
        <v>602</v>
      </c>
      <c r="C39" s="12" t="s">
        <v>649</v>
      </c>
      <c r="D39" s="12" t="s">
        <v>653</v>
      </c>
      <c r="E39" s="12" t="s">
        <v>647</v>
      </c>
      <c r="F39" s="12" t="s">
        <v>606</v>
      </c>
      <c r="G39" s="5" t="s">
        <v>225</v>
      </c>
      <c r="H39" s="6" t="s">
        <v>226</v>
      </c>
      <c r="I39" s="15" t="s">
        <v>240</v>
      </c>
      <c r="J39" s="6" t="s">
        <v>339</v>
      </c>
      <c r="K39" s="6" t="s">
        <v>535</v>
      </c>
      <c r="L39" s="12">
        <v>4308</v>
      </c>
      <c r="M39" s="12">
        <v>10785</v>
      </c>
      <c r="N39" s="16">
        <v>7.25</v>
      </c>
      <c r="O39" s="6">
        <v>27</v>
      </c>
      <c r="P39" s="6"/>
    </row>
    <row r="40" spans="1:16" ht="16.2" x14ac:dyDescent="0.4">
      <c r="A40" s="12">
        <v>64</v>
      </c>
      <c r="B40" s="12" t="s">
        <v>602</v>
      </c>
      <c r="C40" s="12" t="s">
        <v>649</v>
      </c>
      <c r="D40" s="12" t="s">
        <v>654</v>
      </c>
      <c r="E40" s="12" t="s">
        <v>647</v>
      </c>
      <c r="F40" s="12" t="s">
        <v>606</v>
      </c>
      <c r="G40" s="5" t="s">
        <v>171</v>
      </c>
      <c r="H40" s="6" t="s">
        <v>172</v>
      </c>
      <c r="I40" s="15" t="s">
        <v>244</v>
      </c>
      <c r="J40" s="6" t="s">
        <v>365</v>
      </c>
      <c r="K40" s="6" t="s">
        <v>543</v>
      </c>
      <c r="L40" s="12">
        <v>25641</v>
      </c>
      <c r="M40" s="12">
        <v>64101</v>
      </c>
      <c r="N40" s="16">
        <v>9</v>
      </c>
      <c r="O40" s="6">
        <v>64</v>
      </c>
      <c r="P40" s="6"/>
    </row>
    <row r="41" spans="1:16" ht="16.2" x14ac:dyDescent="0.4">
      <c r="A41" s="12">
        <v>65</v>
      </c>
      <c r="B41" s="12" t="s">
        <v>602</v>
      </c>
      <c r="C41" s="12" t="s">
        <v>649</v>
      </c>
      <c r="D41" s="12" t="s">
        <v>655</v>
      </c>
      <c r="E41" s="12" t="s">
        <v>647</v>
      </c>
      <c r="F41" s="12" t="s">
        <v>606</v>
      </c>
      <c r="G41" s="5" t="s">
        <v>109</v>
      </c>
      <c r="H41" s="6" t="s">
        <v>110</v>
      </c>
      <c r="I41" s="15" t="s">
        <v>249</v>
      </c>
      <c r="J41" s="6" t="s">
        <v>453</v>
      </c>
      <c r="K41" s="6" t="s">
        <v>529</v>
      </c>
      <c r="L41" s="12">
        <v>8413</v>
      </c>
      <c r="M41" s="12">
        <v>21031</v>
      </c>
      <c r="N41" s="16">
        <v>26.9</v>
      </c>
      <c r="O41" s="6">
        <v>100</v>
      </c>
      <c r="P41" s="6"/>
    </row>
    <row r="42" spans="1:16" ht="16.2" x14ac:dyDescent="0.4">
      <c r="A42" s="12">
        <v>66</v>
      </c>
      <c r="B42" s="12" t="s">
        <v>602</v>
      </c>
      <c r="C42" s="12" t="s">
        <v>649</v>
      </c>
      <c r="D42" s="12" t="s">
        <v>656</v>
      </c>
      <c r="E42" s="12" t="s">
        <v>647</v>
      </c>
      <c r="F42" s="12" t="s">
        <v>606</v>
      </c>
      <c r="G42" s="5" t="s">
        <v>191</v>
      </c>
      <c r="H42" s="6" t="s">
        <v>192</v>
      </c>
      <c r="I42" s="15" t="s">
        <v>249</v>
      </c>
      <c r="J42" s="6" t="s">
        <v>453</v>
      </c>
      <c r="K42" s="6" t="s">
        <v>529</v>
      </c>
      <c r="L42" s="12">
        <v>6139</v>
      </c>
      <c r="M42" s="12">
        <v>15347</v>
      </c>
      <c r="N42" s="16">
        <v>26.9</v>
      </c>
      <c r="O42" s="6">
        <v>100</v>
      </c>
      <c r="P42" s="6"/>
    </row>
    <row r="43" spans="1:16" ht="16.2" x14ac:dyDescent="0.4">
      <c r="A43" s="12">
        <v>67</v>
      </c>
      <c r="B43" s="12" t="s">
        <v>602</v>
      </c>
      <c r="C43" s="12" t="s">
        <v>649</v>
      </c>
      <c r="D43" s="12" t="s">
        <v>657</v>
      </c>
      <c r="E43" s="12" t="s">
        <v>647</v>
      </c>
      <c r="F43" s="12" t="s">
        <v>606</v>
      </c>
      <c r="G43" s="5" t="s">
        <v>179</v>
      </c>
      <c r="H43" s="6" t="s">
        <v>180</v>
      </c>
      <c r="I43" s="15" t="s">
        <v>249</v>
      </c>
      <c r="J43" s="6" t="s">
        <v>453</v>
      </c>
      <c r="K43" s="6" t="s">
        <v>529</v>
      </c>
      <c r="L43" s="12">
        <v>3505</v>
      </c>
      <c r="M43" s="12">
        <v>8762</v>
      </c>
      <c r="N43" s="16">
        <v>26.9</v>
      </c>
      <c r="O43" s="6">
        <v>100</v>
      </c>
      <c r="P43" s="6"/>
    </row>
    <row r="44" spans="1:16" ht="16.2" x14ac:dyDescent="0.4">
      <c r="A44" s="12">
        <v>68</v>
      </c>
      <c r="B44" s="12" t="s">
        <v>602</v>
      </c>
      <c r="C44" s="12" t="s">
        <v>649</v>
      </c>
      <c r="D44" s="12" t="s">
        <v>658</v>
      </c>
      <c r="E44" s="12" t="s">
        <v>647</v>
      </c>
      <c r="F44" s="12" t="s">
        <v>606</v>
      </c>
      <c r="G44" s="5" t="s">
        <v>101</v>
      </c>
      <c r="H44" s="6" t="s">
        <v>102</v>
      </c>
      <c r="I44" s="15" t="s">
        <v>240</v>
      </c>
      <c r="J44" s="6" t="s">
        <v>339</v>
      </c>
      <c r="K44" s="6" t="s">
        <v>535</v>
      </c>
      <c r="L44" s="12">
        <v>399230</v>
      </c>
      <c r="M44" s="12">
        <v>998075</v>
      </c>
      <c r="N44" s="16">
        <v>2.77</v>
      </c>
      <c r="O44" s="6">
        <v>100</v>
      </c>
      <c r="P44" s="6"/>
    </row>
    <row r="45" spans="1:16" ht="16.2" x14ac:dyDescent="0.4">
      <c r="A45" s="12">
        <v>77</v>
      </c>
      <c r="B45" s="12" t="s">
        <v>602</v>
      </c>
      <c r="C45" s="12" t="s">
        <v>659</v>
      </c>
      <c r="D45" s="12" t="s">
        <v>660</v>
      </c>
      <c r="E45" s="12" t="s">
        <v>621</v>
      </c>
      <c r="F45" s="12" t="s">
        <v>606</v>
      </c>
      <c r="G45" s="5" t="s">
        <v>61</v>
      </c>
      <c r="H45" s="6" t="s">
        <v>62</v>
      </c>
      <c r="I45" s="15" t="s">
        <v>250</v>
      </c>
      <c r="J45" s="6" t="s">
        <v>451</v>
      </c>
      <c r="K45" s="6" t="s">
        <v>513</v>
      </c>
      <c r="L45" s="12">
        <v>165206</v>
      </c>
      <c r="M45" s="12">
        <v>413014</v>
      </c>
      <c r="N45" s="16">
        <v>1.79</v>
      </c>
      <c r="O45" s="6">
        <v>100</v>
      </c>
      <c r="P45" s="6"/>
    </row>
    <row r="46" spans="1:16" ht="16.2" x14ac:dyDescent="0.4">
      <c r="A46" s="12">
        <v>79</v>
      </c>
      <c r="B46" s="12" t="s">
        <v>602</v>
      </c>
      <c r="C46" s="12" t="s">
        <v>661</v>
      </c>
      <c r="D46" s="12" t="s">
        <v>662</v>
      </c>
      <c r="E46" s="12" t="s">
        <v>647</v>
      </c>
      <c r="F46" s="12" t="s">
        <v>606</v>
      </c>
      <c r="G46" s="5" t="s">
        <v>173</v>
      </c>
      <c r="H46" s="6" t="s">
        <v>174</v>
      </c>
      <c r="I46" s="15" t="s">
        <v>236</v>
      </c>
      <c r="J46" s="6" t="s">
        <v>400</v>
      </c>
      <c r="K46" s="6" t="s">
        <v>551</v>
      </c>
      <c r="L46" s="12">
        <v>5186</v>
      </c>
      <c r="M46" s="12">
        <v>12964</v>
      </c>
      <c r="N46" s="16">
        <v>8</v>
      </c>
      <c r="O46" s="6">
        <v>100</v>
      </c>
      <c r="P46" s="6"/>
    </row>
    <row r="47" spans="1:16" ht="16.2" x14ac:dyDescent="0.4">
      <c r="A47" s="12">
        <v>80</v>
      </c>
      <c r="B47" s="12" t="s">
        <v>602</v>
      </c>
      <c r="C47" s="12" t="s">
        <v>661</v>
      </c>
      <c r="D47" s="12" t="s">
        <v>663</v>
      </c>
      <c r="E47" s="12" t="s">
        <v>647</v>
      </c>
      <c r="F47" s="12" t="s">
        <v>606</v>
      </c>
      <c r="G47" s="5" t="s">
        <v>121</v>
      </c>
      <c r="H47" s="6" t="s">
        <v>122</v>
      </c>
      <c r="I47" s="15" t="s">
        <v>240</v>
      </c>
      <c r="J47" s="6" t="s">
        <v>339</v>
      </c>
      <c r="K47" s="6" t="s">
        <v>535</v>
      </c>
      <c r="L47" s="12">
        <v>1038</v>
      </c>
      <c r="M47" s="12">
        <v>2595</v>
      </c>
      <c r="N47" s="16">
        <v>57.5</v>
      </c>
      <c r="O47" s="6">
        <v>100</v>
      </c>
      <c r="P47" s="6"/>
    </row>
    <row r="48" spans="1:16" ht="16.2" x14ac:dyDescent="0.4">
      <c r="A48" s="12">
        <v>85</v>
      </c>
      <c r="B48" s="12" t="s">
        <v>602</v>
      </c>
      <c r="C48" s="12" t="s">
        <v>664</v>
      </c>
      <c r="D48" s="12" t="s">
        <v>665</v>
      </c>
      <c r="E48" s="12" t="s">
        <v>605</v>
      </c>
      <c r="F48" s="12" t="s">
        <v>606</v>
      </c>
      <c r="G48" s="5" t="s">
        <v>193</v>
      </c>
      <c r="H48" s="6" t="s">
        <v>194</v>
      </c>
      <c r="I48" s="15" t="s">
        <v>251</v>
      </c>
      <c r="J48" s="6" t="s">
        <v>328</v>
      </c>
      <c r="K48" s="6" t="s">
        <v>531</v>
      </c>
      <c r="L48" s="12">
        <v>4682</v>
      </c>
      <c r="M48" s="12">
        <v>11704</v>
      </c>
      <c r="N48" s="16">
        <v>157</v>
      </c>
      <c r="O48" s="6">
        <v>80</v>
      </c>
      <c r="P48" s="6"/>
    </row>
    <row r="49" spans="1:16" ht="16.2" x14ac:dyDescent="0.4">
      <c r="A49" s="12">
        <v>85</v>
      </c>
      <c r="B49" s="12" t="s">
        <v>602</v>
      </c>
      <c r="C49" s="12" t="s">
        <v>664</v>
      </c>
      <c r="D49" s="12" t="s">
        <v>665</v>
      </c>
      <c r="E49" s="12" t="s">
        <v>605</v>
      </c>
      <c r="F49" s="12" t="s">
        <v>606</v>
      </c>
      <c r="G49" s="5" t="s">
        <v>193</v>
      </c>
      <c r="H49" s="6" t="s">
        <v>194</v>
      </c>
      <c r="I49" s="15" t="s">
        <v>252</v>
      </c>
      <c r="J49" s="6" t="s">
        <v>358</v>
      </c>
      <c r="K49" s="6" t="s">
        <v>539</v>
      </c>
      <c r="L49" s="12">
        <v>1170</v>
      </c>
      <c r="M49" s="12">
        <v>2925</v>
      </c>
      <c r="N49" s="16">
        <v>159</v>
      </c>
      <c r="O49" s="6">
        <v>20</v>
      </c>
      <c r="P49" s="6"/>
    </row>
    <row r="50" spans="1:16" ht="16.2" x14ac:dyDescent="0.4">
      <c r="A50" s="12">
        <v>86</v>
      </c>
      <c r="B50" s="12" t="s">
        <v>602</v>
      </c>
      <c r="C50" s="12" t="s">
        <v>664</v>
      </c>
      <c r="D50" s="12" t="s">
        <v>666</v>
      </c>
      <c r="E50" s="12" t="s">
        <v>605</v>
      </c>
      <c r="F50" s="12" t="s">
        <v>606</v>
      </c>
      <c r="G50" s="5" t="s">
        <v>95</v>
      </c>
      <c r="H50" s="6" t="s">
        <v>96</v>
      </c>
      <c r="I50" s="15" t="s">
        <v>252</v>
      </c>
      <c r="J50" s="6" t="s">
        <v>358</v>
      </c>
      <c r="K50" s="6" t="s">
        <v>539</v>
      </c>
      <c r="L50" s="12">
        <v>27225</v>
      </c>
      <c r="M50" s="12">
        <v>68062</v>
      </c>
      <c r="N50" s="16">
        <v>210.8</v>
      </c>
      <c r="O50" s="6">
        <v>100</v>
      </c>
      <c r="P50" s="6"/>
    </row>
    <row r="51" spans="1:16" ht="16.2" x14ac:dyDescent="0.4">
      <c r="A51" s="12">
        <v>87</v>
      </c>
      <c r="B51" s="12" t="s">
        <v>602</v>
      </c>
      <c r="C51" s="12" t="s">
        <v>664</v>
      </c>
      <c r="D51" s="12" t="s">
        <v>667</v>
      </c>
      <c r="E51" s="12" t="s">
        <v>605</v>
      </c>
      <c r="F51" s="12" t="s">
        <v>606</v>
      </c>
      <c r="G51" s="5" t="s">
        <v>97</v>
      </c>
      <c r="H51" s="6" t="s">
        <v>98</v>
      </c>
      <c r="I51" s="15" t="s">
        <v>252</v>
      </c>
      <c r="J51" s="6" t="s">
        <v>358</v>
      </c>
      <c r="K51" s="6" t="s">
        <v>539</v>
      </c>
      <c r="L51" s="12">
        <v>59715</v>
      </c>
      <c r="M51" s="12">
        <v>149286</v>
      </c>
      <c r="N51" s="16">
        <v>229.9</v>
      </c>
      <c r="O51" s="6">
        <v>100</v>
      </c>
      <c r="P51" s="6"/>
    </row>
    <row r="52" spans="1:16" ht="16.2" x14ac:dyDescent="0.4">
      <c r="A52" s="12">
        <v>88</v>
      </c>
      <c r="B52" s="12" t="s">
        <v>602</v>
      </c>
      <c r="C52" s="12" t="s">
        <v>664</v>
      </c>
      <c r="D52" s="12" t="s">
        <v>668</v>
      </c>
      <c r="E52" s="12" t="s">
        <v>605</v>
      </c>
      <c r="F52" s="12" t="s">
        <v>606</v>
      </c>
      <c r="G52" s="5" t="s">
        <v>209</v>
      </c>
      <c r="H52" s="6" t="s">
        <v>210</v>
      </c>
      <c r="I52" s="15" t="s">
        <v>252</v>
      </c>
      <c r="J52" s="6" t="s">
        <v>358</v>
      </c>
      <c r="K52" s="6" t="s">
        <v>539</v>
      </c>
      <c r="L52" s="12">
        <v>17334</v>
      </c>
      <c r="M52" s="12">
        <v>43339</v>
      </c>
      <c r="N52" s="16">
        <v>109.9</v>
      </c>
      <c r="O52" s="6">
        <v>80</v>
      </c>
      <c r="P52" s="6"/>
    </row>
    <row r="53" spans="1:16" ht="16.2" x14ac:dyDescent="0.4">
      <c r="A53" s="12">
        <v>88</v>
      </c>
      <c r="B53" s="12" t="s">
        <v>602</v>
      </c>
      <c r="C53" s="12" t="s">
        <v>664</v>
      </c>
      <c r="D53" s="12" t="s">
        <v>668</v>
      </c>
      <c r="E53" s="12" t="s">
        <v>605</v>
      </c>
      <c r="F53" s="12" t="s">
        <v>606</v>
      </c>
      <c r="G53" s="5" t="s">
        <v>209</v>
      </c>
      <c r="H53" s="6" t="s">
        <v>210</v>
      </c>
      <c r="I53" s="15" t="s">
        <v>251</v>
      </c>
      <c r="J53" s="6" t="s">
        <v>328</v>
      </c>
      <c r="K53" s="6" t="s">
        <v>531</v>
      </c>
      <c r="L53" s="12">
        <v>4334</v>
      </c>
      <c r="M53" s="12">
        <v>10833</v>
      </c>
      <c r="N53" s="16">
        <v>117.95</v>
      </c>
      <c r="O53" s="6">
        <v>20</v>
      </c>
      <c r="P53" s="6"/>
    </row>
    <row r="54" spans="1:16" ht="16.2" x14ac:dyDescent="0.4">
      <c r="A54" s="12">
        <v>89</v>
      </c>
      <c r="B54" s="12" t="s">
        <v>602</v>
      </c>
      <c r="C54" s="12" t="s">
        <v>664</v>
      </c>
      <c r="D54" s="12" t="s">
        <v>669</v>
      </c>
      <c r="E54" s="12" t="s">
        <v>605</v>
      </c>
      <c r="F54" s="12" t="s">
        <v>606</v>
      </c>
      <c r="G54" s="5" t="s">
        <v>47</v>
      </c>
      <c r="H54" s="6" t="s">
        <v>48</v>
      </c>
      <c r="I54" s="15" t="s">
        <v>251</v>
      </c>
      <c r="J54" s="6" t="s">
        <v>328</v>
      </c>
      <c r="K54" s="6" t="s">
        <v>531</v>
      </c>
      <c r="L54" s="12">
        <v>41506</v>
      </c>
      <c r="M54" s="12">
        <v>103764</v>
      </c>
      <c r="N54" s="16">
        <v>8.25</v>
      </c>
      <c r="O54" s="6">
        <v>100</v>
      </c>
      <c r="P54" s="6"/>
    </row>
    <row r="55" spans="1:16" ht="16.2" x14ac:dyDescent="0.4">
      <c r="A55" s="12">
        <v>90</v>
      </c>
      <c r="B55" s="12" t="s">
        <v>602</v>
      </c>
      <c r="C55" s="12" t="s">
        <v>664</v>
      </c>
      <c r="D55" s="12" t="s">
        <v>670</v>
      </c>
      <c r="E55" s="12" t="s">
        <v>605</v>
      </c>
      <c r="F55" s="12" t="s">
        <v>606</v>
      </c>
      <c r="G55" s="5" t="s">
        <v>165</v>
      </c>
      <c r="H55" s="6" t="s">
        <v>166</v>
      </c>
      <c r="I55" s="15" t="s">
        <v>251</v>
      </c>
      <c r="J55" s="6" t="s">
        <v>328</v>
      </c>
      <c r="K55" s="6" t="s">
        <v>531</v>
      </c>
      <c r="L55" s="12">
        <v>1006</v>
      </c>
      <c r="M55" s="12">
        <v>2514</v>
      </c>
      <c r="N55" s="16">
        <v>14.9</v>
      </c>
      <c r="O55" s="6">
        <v>100</v>
      </c>
      <c r="P55" s="6"/>
    </row>
    <row r="56" spans="1:16" ht="16.2" x14ac:dyDescent="0.4">
      <c r="A56" s="12">
        <v>91</v>
      </c>
      <c r="B56" s="12" t="s">
        <v>602</v>
      </c>
      <c r="C56" s="12" t="s">
        <v>664</v>
      </c>
      <c r="D56" s="12" t="s">
        <v>671</v>
      </c>
      <c r="E56" s="12" t="s">
        <v>605</v>
      </c>
      <c r="F56" s="12" t="s">
        <v>606</v>
      </c>
      <c r="G56" s="5" t="s">
        <v>133</v>
      </c>
      <c r="H56" s="6" t="s">
        <v>134</v>
      </c>
      <c r="I56" s="15" t="s">
        <v>251</v>
      </c>
      <c r="J56" s="6" t="s">
        <v>328</v>
      </c>
      <c r="K56" s="6" t="s">
        <v>531</v>
      </c>
      <c r="L56" s="12">
        <v>4721</v>
      </c>
      <c r="M56" s="12">
        <v>11802</v>
      </c>
      <c r="N56" s="16">
        <v>7.17</v>
      </c>
      <c r="O56" s="6">
        <v>100</v>
      </c>
      <c r="P56" s="6"/>
    </row>
    <row r="57" spans="1:16" ht="16.2" x14ac:dyDescent="0.4">
      <c r="A57" s="12">
        <v>92</v>
      </c>
      <c r="B57" s="12" t="s">
        <v>602</v>
      </c>
      <c r="C57" s="12" t="s">
        <v>664</v>
      </c>
      <c r="D57" s="12" t="s">
        <v>672</v>
      </c>
      <c r="E57" s="12" t="s">
        <v>605</v>
      </c>
      <c r="F57" s="12" t="s">
        <v>614</v>
      </c>
      <c r="G57" s="5" t="s">
        <v>207</v>
      </c>
      <c r="H57" s="6" t="s">
        <v>208</v>
      </c>
      <c r="I57" s="15" t="s">
        <v>253</v>
      </c>
      <c r="J57" s="6" t="s">
        <v>274</v>
      </c>
      <c r="K57" s="6" t="s">
        <v>503</v>
      </c>
      <c r="L57" s="12">
        <v>181630</v>
      </c>
      <c r="M57" s="12">
        <v>454074</v>
      </c>
      <c r="N57" s="16">
        <v>23.3</v>
      </c>
      <c r="O57" s="6">
        <v>80</v>
      </c>
      <c r="P57" s="6"/>
    </row>
    <row r="58" spans="1:16" ht="16.2" x14ac:dyDescent="0.4">
      <c r="A58" s="12">
        <v>92</v>
      </c>
      <c r="B58" s="12" t="s">
        <v>602</v>
      </c>
      <c r="C58" s="12" t="s">
        <v>664</v>
      </c>
      <c r="D58" s="12" t="s">
        <v>672</v>
      </c>
      <c r="E58" s="12" t="s">
        <v>605</v>
      </c>
      <c r="F58" s="12" t="s">
        <v>614</v>
      </c>
      <c r="G58" s="5" t="s">
        <v>207</v>
      </c>
      <c r="H58" s="6" t="s">
        <v>208</v>
      </c>
      <c r="I58" s="15" t="s">
        <v>254</v>
      </c>
      <c r="J58" s="6" t="s">
        <v>292</v>
      </c>
      <c r="K58" s="6" t="s">
        <v>515</v>
      </c>
      <c r="L58" s="12">
        <v>45407</v>
      </c>
      <c r="M58" s="12">
        <v>113518</v>
      </c>
      <c r="N58" s="16">
        <v>23.5</v>
      </c>
      <c r="O58" s="6">
        <v>20</v>
      </c>
      <c r="P58" s="6"/>
    </row>
    <row r="59" spans="1:16" ht="16.2" x14ac:dyDescent="0.4">
      <c r="A59" s="12">
        <v>93</v>
      </c>
      <c r="B59" s="12" t="s">
        <v>602</v>
      </c>
      <c r="C59" s="12" t="s">
        <v>664</v>
      </c>
      <c r="D59" s="12" t="s">
        <v>615</v>
      </c>
      <c r="E59" s="12" t="s">
        <v>605</v>
      </c>
      <c r="F59" s="12" t="s">
        <v>614</v>
      </c>
      <c r="G59" s="5" t="s">
        <v>205</v>
      </c>
      <c r="H59" s="6" t="s">
        <v>206</v>
      </c>
      <c r="I59" s="15" t="s">
        <v>254</v>
      </c>
      <c r="J59" s="6" t="s">
        <v>292</v>
      </c>
      <c r="K59" s="6" t="s">
        <v>515</v>
      </c>
      <c r="L59" s="12">
        <v>113350</v>
      </c>
      <c r="M59" s="12">
        <v>283378</v>
      </c>
      <c r="N59" s="16">
        <v>23.5</v>
      </c>
      <c r="O59" s="6">
        <v>80</v>
      </c>
      <c r="P59" s="6"/>
    </row>
    <row r="60" spans="1:16" ht="16.2" x14ac:dyDescent="0.4">
      <c r="A60" s="12">
        <v>93</v>
      </c>
      <c r="B60" s="12" t="s">
        <v>602</v>
      </c>
      <c r="C60" s="12" t="s">
        <v>664</v>
      </c>
      <c r="D60" s="12" t="s">
        <v>615</v>
      </c>
      <c r="E60" s="12" t="s">
        <v>605</v>
      </c>
      <c r="F60" s="12" t="s">
        <v>614</v>
      </c>
      <c r="G60" s="5" t="s">
        <v>205</v>
      </c>
      <c r="H60" s="6" t="s">
        <v>206</v>
      </c>
      <c r="I60" s="15" t="s">
        <v>255</v>
      </c>
      <c r="J60" s="6" t="s">
        <v>413</v>
      </c>
      <c r="K60" s="6" t="s">
        <v>555</v>
      </c>
      <c r="L60" s="12">
        <v>28340</v>
      </c>
      <c r="M60" s="12">
        <v>70846</v>
      </c>
      <c r="N60" s="16">
        <v>24.7</v>
      </c>
      <c r="O60" s="6">
        <v>20</v>
      </c>
      <c r="P60" s="6"/>
    </row>
    <row r="61" spans="1:16" ht="16.2" x14ac:dyDescent="0.4">
      <c r="A61" s="12">
        <v>94</v>
      </c>
      <c r="B61" s="12" t="s">
        <v>602</v>
      </c>
      <c r="C61" s="12" t="s">
        <v>664</v>
      </c>
      <c r="D61" s="12" t="s">
        <v>673</v>
      </c>
      <c r="E61" s="12" t="s">
        <v>605</v>
      </c>
      <c r="F61" s="12" t="s">
        <v>606</v>
      </c>
      <c r="G61" s="5" t="s">
        <v>223</v>
      </c>
      <c r="H61" s="6" t="s">
        <v>224</v>
      </c>
      <c r="I61" s="15" t="s">
        <v>252</v>
      </c>
      <c r="J61" s="6" t="s">
        <v>358</v>
      </c>
      <c r="K61" s="6" t="s">
        <v>539</v>
      </c>
      <c r="L61" s="12">
        <v>10978</v>
      </c>
      <c r="M61" s="12">
        <v>27444</v>
      </c>
      <c r="N61" s="16">
        <v>23.5</v>
      </c>
      <c r="O61" s="6">
        <v>80</v>
      </c>
      <c r="P61" s="6"/>
    </row>
    <row r="62" spans="1:16" ht="16.2" x14ac:dyDescent="0.4">
      <c r="A62" s="12">
        <v>94</v>
      </c>
      <c r="B62" s="12" t="s">
        <v>602</v>
      </c>
      <c r="C62" s="12" t="s">
        <v>664</v>
      </c>
      <c r="D62" s="12" t="s">
        <v>673</v>
      </c>
      <c r="E62" s="12" t="s">
        <v>605</v>
      </c>
      <c r="F62" s="12" t="s">
        <v>606</v>
      </c>
      <c r="G62" s="5" t="s">
        <v>223</v>
      </c>
      <c r="H62" s="6" t="s">
        <v>224</v>
      </c>
      <c r="I62" s="15" t="s">
        <v>254</v>
      </c>
      <c r="J62" s="6" t="s">
        <v>292</v>
      </c>
      <c r="K62" s="6" t="s">
        <v>515</v>
      </c>
      <c r="L62" s="12">
        <v>7182</v>
      </c>
      <c r="M62" s="12">
        <v>17955</v>
      </c>
      <c r="N62" s="16">
        <v>23.5</v>
      </c>
      <c r="O62" s="6">
        <v>20</v>
      </c>
      <c r="P62" s="6"/>
    </row>
    <row r="63" spans="1:16" ht="16.2" x14ac:dyDescent="0.4">
      <c r="A63" s="12">
        <v>99</v>
      </c>
      <c r="B63" s="12" t="s">
        <v>602</v>
      </c>
      <c r="C63" s="12" t="s">
        <v>674</v>
      </c>
      <c r="D63" s="12" t="s">
        <v>675</v>
      </c>
      <c r="E63" s="12" t="s">
        <v>605</v>
      </c>
      <c r="F63" s="12" t="s">
        <v>606</v>
      </c>
      <c r="G63" s="5" t="s">
        <v>105</v>
      </c>
      <c r="H63" s="6" t="s">
        <v>106</v>
      </c>
      <c r="I63" s="15" t="s">
        <v>237</v>
      </c>
      <c r="J63" s="6" t="s">
        <v>314</v>
      </c>
      <c r="K63" s="6" t="s">
        <v>525</v>
      </c>
      <c r="L63" s="12">
        <v>2717</v>
      </c>
      <c r="M63" s="12">
        <v>6791</v>
      </c>
      <c r="N63" s="16">
        <v>30.35</v>
      </c>
      <c r="O63" s="6">
        <v>100</v>
      </c>
      <c r="P63" s="6"/>
    </row>
    <row r="64" spans="1:16" ht="16.2" x14ac:dyDescent="0.4">
      <c r="A64" s="12">
        <v>100</v>
      </c>
      <c r="B64" s="12" t="s">
        <v>602</v>
      </c>
      <c r="C64" s="12" t="s">
        <v>676</v>
      </c>
      <c r="D64" s="12" t="s">
        <v>677</v>
      </c>
      <c r="E64" s="12" t="s">
        <v>647</v>
      </c>
      <c r="F64" s="12" t="s">
        <v>606</v>
      </c>
      <c r="G64" s="5" t="s">
        <v>55</v>
      </c>
      <c r="H64" s="6" t="s">
        <v>56</v>
      </c>
      <c r="I64" s="15" t="s">
        <v>236</v>
      </c>
      <c r="J64" s="6" t="s">
        <v>400</v>
      </c>
      <c r="K64" s="6" t="s">
        <v>551</v>
      </c>
      <c r="L64" s="12">
        <v>116</v>
      </c>
      <c r="M64" s="12">
        <v>290</v>
      </c>
      <c r="N64" s="16">
        <v>25</v>
      </c>
      <c r="O64" s="6">
        <v>100</v>
      </c>
      <c r="P64" s="6"/>
    </row>
    <row r="65" spans="1:16" ht="16.2" x14ac:dyDescent="0.4">
      <c r="A65" s="12">
        <v>101</v>
      </c>
      <c r="B65" s="12" t="s">
        <v>602</v>
      </c>
      <c r="C65" s="12" t="s">
        <v>676</v>
      </c>
      <c r="D65" s="12" t="s">
        <v>678</v>
      </c>
      <c r="E65" s="12" t="s">
        <v>647</v>
      </c>
      <c r="F65" s="12" t="s">
        <v>606</v>
      </c>
      <c r="G65" s="5" t="s">
        <v>87</v>
      </c>
      <c r="H65" s="6" t="s">
        <v>88</v>
      </c>
      <c r="I65" s="15" t="s">
        <v>236</v>
      </c>
      <c r="J65" s="6" t="s">
        <v>400</v>
      </c>
      <c r="K65" s="6" t="s">
        <v>551</v>
      </c>
      <c r="L65" s="12">
        <v>12</v>
      </c>
      <c r="M65" s="12">
        <v>28</v>
      </c>
      <c r="N65" s="16">
        <v>30</v>
      </c>
      <c r="O65" s="6">
        <v>100</v>
      </c>
      <c r="P65" s="6"/>
    </row>
    <row r="66" spans="1:16" ht="16.2" x14ac:dyDescent="0.4">
      <c r="A66" s="12">
        <v>106</v>
      </c>
      <c r="B66" s="12" t="s">
        <v>602</v>
      </c>
      <c r="C66" s="12" t="s">
        <v>679</v>
      </c>
      <c r="D66" s="12" t="s">
        <v>680</v>
      </c>
      <c r="E66" s="12" t="s">
        <v>616</v>
      </c>
      <c r="F66" s="12" t="s">
        <v>606</v>
      </c>
      <c r="G66" s="5" t="s">
        <v>43</v>
      </c>
      <c r="H66" s="6" t="s">
        <v>44</v>
      </c>
      <c r="I66" s="15" t="s">
        <v>242</v>
      </c>
      <c r="J66" s="6" t="s">
        <v>422</v>
      </c>
      <c r="K66" s="6" t="s">
        <v>558</v>
      </c>
      <c r="L66" s="12">
        <v>13</v>
      </c>
      <c r="M66" s="12">
        <v>31</v>
      </c>
      <c r="N66" s="16">
        <v>2056</v>
      </c>
      <c r="O66" s="6">
        <v>100</v>
      </c>
      <c r="P66" s="6"/>
    </row>
    <row r="67" spans="1:16" ht="16.2" x14ac:dyDescent="0.4">
      <c r="A67" s="12">
        <v>107</v>
      </c>
      <c r="B67" s="12" t="s">
        <v>602</v>
      </c>
      <c r="C67" s="12" t="s">
        <v>679</v>
      </c>
      <c r="D67" s="12" t="s">
        <v>681</v>
      </c>
      <c r="E67" s="12" t="s">
        <v>647</v>
      </c>
      <c r="F67" s="12" t="s">
        <v>606</v>
      </c>
      <c r="G67" s="5" t="s">
        <v>137</v>
      </c>
      <c r="H67" s="6" t="s">
        <v>138</v>
      </c>
      <c r="I67" s="15" t="s">
        <v>242</v>
      </c>
      <c r="J67" s="6" t="s">
        <v>422</v>
      </c>
      <c r="K67" s="6" t="s">
        <v>558</v>
      </c>
      <c r="L67" s="12">
        <v>304</v>
      </c>
      <c r="M67" s="12">
        <v>758</v>
      </c>
      <c r="N67" s="16">
        <v>833</v>
      </c>
      <c r="O67" s="6">
        <v>100</v>
      </c>
      <c r="P67" s="6"/>
    </row>
    <row r="68" spans="1:16" ht="16.2" x14ac:dyDescent="0.4">
      <c r="A68" s="12">
        <v>108</v>
      </c>
      <c r="B68" s="12" t="s">
        <v>602</v>
      </c>
      <c r="C68" s="12" t="s">
        <v>679</v>
      </c>
      <c r="D68" s="12" t="s">
        <v>682</v>
      </c>
      <c r="E68" s="12" t="s">
        <v>647</v>
      </c>
      <c r="F68" s="12" t="s">
        <v>606</v>
      </c>
      <c r="G68" s="5" t="s">
        <v>131</v>
      </c>
      <c r="H68" s="6" t="s">
        <v>132</v>
      </c>
      <c r="I68" s="15" t="s">
        <v>244</v>
      </c>
      <c r="J68" s="6" t="s">
        <v>365</v>
      </c>
      <c r="K68" s="6" t="s">
        <v>543</v>
      </c>
      <c r="L68" s="12">
        <v>10462</v>
      </c>
      <c r="M68" s="12">
        <v>26155</v>
      </c>
      <c r="N68" s="16">
        <v>259</v>
      </c>
      <c r="O68" s="6">
        <v>100</v>
      </c>
      <c r="P68" s="6"/>
    </row>
    <row r="69" spans="1:16" ht="16.2" x14ac:dyDescent="0.4">
      <c r="A69" s="12">
        <v>109</v>
      </c>
      <c r="B69" s="12" t="s">
        <v>602</v>
      </c>
      <c r="C69" s="12" t="s">
        <v>679</v>
      </c>
      <c r="D69" s="12" t="s">
        <v>683</v>
      </c>
      <c r="E69" s="12" t="s">
        <v>605</v>
      </c>
      <c r="F69" s="12" t="s">
        <v>614</v>
      </c>
      <c r="G69" s="5" t="s">
        <v>27</v>
      </c>
      <c r="H69" s="6" t="s">
        <v>28</v>
      </c>
      <c r="I69" s="15" t="s">
        <v>244</v>
      </c>
      <c r="J69" s="6" t="s">
        <v>365</v>
      </c>
      <c r="K69" s="6" t="s">
        <v>543</v>
      </c>
      <c r="L69" s="12">
        <v>17393</v>
      </c>
      <c r="M69" s="12">
        <v>43481</v>
      </c>
      <c r="N69" s="16">
        <v>259</v>
      </c>
      <c r="O69" s="6">
        <v>100</v>
      </c>
      <c r="P69" s="6"/>
    </row>
    <row r="70" spans="1:16" ht="16.2" x14ac:dyDescent="0.4">
      <c r="A70" s="12">
        <v>111</v>
      </c>
      <c r="B70" s="12" t="s">
        <v>602</v>
      </c>
      <c r="C70" s="12" t="s">
        <v>679</v>
      </c>
      <c r="D70" s="12" t="s">
        <v>684</v>
      </c>
      <c r="E70" s="12" t="s">
        <v>685</v>
      </c>
      <c r="F70" s="12" t="s">
        <v>606</v>
      </c>
      <c r="G70" s="5" t="s">
        <v>67</v>
      </c>
      <c r="H70" s="6" t="s">
        <v>68</v>
      </c>
      <c r="I70" s="15" t="s">
        <v>247</v>
      </c>
      <c r="J70" s="6" t="s">
        <v>295</v>
      </c>
      <c r="K70" s="6" t="s">
        <v>517</v>
      </c>
      <c r="L70" s="12">
        <v>56506</v>
      </c>
      <c r="M70" s="12">
        <v>141265</v>
      </c>
      <c r="N70" s="16">
        <v>99.9</v>
      </c>
      <c r="O70" s="6">
        <v>100</v>
      </c>
      <c r="P70" s="6"/>
    </row>
    <row r="71" spans="1:16" ht="16.2" x14ac:dyDescent="0.4">
      <c r="A71" s="12">
        <v>114</v>
      </c>
      <c r="B71" s="12" t="s">
        <v>602</v>
      </c>
      <c r="C71" s="12" t="s">
        <v>679</v>
      </c>
      <c r="D71" s="12" t="s">
        <v>686</v>
      </c>
      <c r="E71" s="12" t="s">
        <v>614</v>
      </c>
      <c r="F71" s="12" t="s">
        <v>606</v>
      </c>
      <c r="G71" s="5" t="s">
        <v>107</v>
      </c>
      <c r="H71" s="6" t="s">
        <v>108</v>
      </c>
      <c r="I71" s="15" t="s">
        <v>242</v>
      </c>
      <c r="J71" s="6" t="s">
        <v>422</v>
      </c>
      <c r="K71" s="6" t="s">
        <v>558</v>
      </c>
      <c r="L71" s="12">
        <v>29</v>
      </c>
      <c r="M71" s="12">
        <v>72</v>
      </c>
      <c r="N71" s="16">
        <v>3255.9</v>
      </c>
      <c r="O71" s="6">
        <v>100</v>
      </c>
      <c r="P71" s="6"/>
    </row>
    <row r="72" spans="1:16" ht="16.2" x14ac:dyDescent="0.4">
      <c r="A72" s="12">
        <v>116</v>
      </c>
      <c r="B72" s="12" t="s">
        <v>602</v>
      </c>
      <c r="C72" s="12" t="s">
        <v>679</v>
      </c>
      <c r="D72" s="12" t="s">
        <v>687</v>
      </c>
      <c r="E72" s="12" t="s">
        <v>605</v>
      </c>
      <c r="F72" s="12" t="s">
        <v>606</v>
      </c>
      <c r="G72" s="5" t="s">
        <v>73</v>
      </c>
      <c r="H72" s="6" t="s">
        <v>74</v>
      </c>
      <c r="I72" s="15" t="s">
        <v>256</v>
      </c>
      <c r="J72" s="6" t="s">
        <v>306</v>
      </c>
      <c r="K72" s="6" t="s">
        <v>523</v>
      </c>
      <c r="L72" s="12">
        <v>113980</v>
      </c>
      <c r="M72" s="12">
        <v>284950</v>
      </c>
      <c r="N72" s="16">
        <v>25.47</v>
      </c>
      <c r="O72" s="6">
        <v>100</v>
      </c>
      <c r="P72" s="6"/>
    </row>
    <row r="73" spans="1:16" ht="16.2" x14ac:dyDescent="0.4">
      <c r="A73" s="12">
        <v>118</v>
      </c>
      <c r="B73" s="12" t="s">
        <v>602</v>
      </c>
      <c r="C73" s="12" t="s">
        <v>688</v>
      </c>
      <c r="D73" s="12" t="s">
        <v>689</v>
      </c>
      <c r="E73" s="12" t="s">
        <v>614</v>
      </c>
      <c r="F73" s="12" t="s">
        <v>606</v>
      </c>
      <c r="G73" s="5" t="s">
        <v>65</v>
      </c>
      <c r="H73" s="6" t="s">
        <v>66</v>
      </c>
      <c r="I73" s="15" t="s">
        <v>246</v>
      </c>
      <c r="J73" s="15" t="s">
        <v>450</v>
      </c>
      <c r="K73" s="6" t="s">
        <v>507</v>
      </c>
      <c r="L73" s="12">
        <v>22</v>
      </c>
      <c r="M73" s="12">
        <v>54</v>
      </c>
      <c r="N73" s="16">
        <v>2157.87</v>
      </c>
      <c r="O73" s="6">
        <v>100</v>
      </c>
      <c r="P73" s="6"/>
    </row>
    <row r="74" spans="1:16" ht="16.2" x14ac:dyDescent="0.4">
      <c r="A74" s="12">
        <v>120</v>
      </c>
      <c r="B74" s="12" t="s">
        <v>602</v>
      </c>
      <c r="C74" s="12" t="s">
        <v>690</v>
      </c>
      <c r="D74" s="12" t="s">
        <v>691</v>
      </c>
      <c r="E74" s="12" t="s">
        <v>611</v>
      </c>
      <c r="F74" s="12" t="s">
        <v>606</v>
      </c>
      <c r="G74" s="5" t="s">
        <v>91</v>
      </c>
      <c r="H74" s="6" t="s">
        <v>92</v>
      </c>
      <c r="I74" s="15" t="s">
        <v>257</v>
      </c>
      <c r="J74" s="6" t="s">
        <v>378</v>
      </c>
      <c r="K74" s="6" t="s">
        <v>545</v>
      </c>
      <c r="L74" s="12">
        <v>47456</v>
      </c>
      <c r="M74" s="12">
        <v>118640</v>
      </c>
      <c r="N74" s="16">
        <v>58.96</v>
      </c>
      <c r="O74" s="6">
        <v>100</v>
      </c>
      <c r="P74" s="6"/>
    </row>
    <row r="75" spans="1:16" ht="16.2" x14ac:dyDescent="0.4">
      <c r="A75" s="12">
        <v>123</v>
      </c>
      <c r="B75" s="12" t="s">
        <v>602</v>
      </c>
      <c r="C75" s="12" t="s">
        <v>690</v>
      </c>
      <c r="D75" s="12" t="s">
        <v>692</v>
      </c>
      <c r="E75" s="12" t="s">
        <v>605</v>
      </c>
      <c r="F75" s="12" t="s">
        <v>606</v>
      </c>
      <c r="G75" s="5" t="s">
        <v>17</v>
      </c>
      <c r="H75" s="6" t="s">
        <v>18</v>
      </c>
      <c r="I75" s="15" t="s">
        <v>256</v>
      </c>
      <c r="J75" s="6" t="s">
        <v>306</v>
      </c>
      <c r="K75" s="6" t="s">
        <v>523</v>
      </c>
      <c r="L75" s="12">
        <v>5199042</v>
      </c>
      <c r="M75" s="12">
        <v>12997603</v>
      </c>
      <c r="N75" s="16">
        <v>10.87</v>
      </c>
      <c r="O75" s="6">
        <v>100</v>
      </c>
      <c r="P75" s="6"/>
    </row>
    <row r="76" spans="1:16" ht="16.2" x14ac:dyDescent="0.4">
      <c r="A76" s="12">
        <v>125</v>
      </c>
      <c r="B76" s="12" t="s">
        <v>602</v>
      </c>
      <c r="C76" s="12" t="s">
        <v>693</v>
      </c>
      <c r="D76" s="12" t="s">
        <v>694</v>
      </c>
      <c r="E76" s="12" t="s">
        <v>614</v>
      </c>
      <c r="F76" s="12" t="s">
        <v>606</v>
      </c>
      <c r="G76" s="5" t="s">
        <v>35</v>
      </c>
      <c r="H76" s="6" t="s">
        <v>36</v>
      </c>
      <c r="I76" s="15" t="s">
        <v>258</v>
      </c>
      <c r="J76" s="6" t="s">
        <v>766</v>
      </c>
      <c r="K76" s="32" t="s">
        <v>764</v>
      </c>
      <c r="L76" s="12">
        <v>67</v>
      </c>
      <c r="M76" s="12">
        <v>167</v>
      </c>
      <c r="N76" s="16">
        <v>8600</v>
      </c>
      <c r="O76" s="6">
        <v>100</v>
      </c>
      <c r="P76" s="6"/>
    </row>
    <row r="77" spans="1:16" ht="16.2" x14ac:dyDescent="0.4">
      <c r="A77" s="12">
        <v>126</v>
      </c>
      <c r="B77" s="12" t="s">
        <v>602</v>
      </c>
      <c r="C77" s="12" t="s">
        <v>693</v>
      </c>
      <c r="D77" s="12" t="s">
        <v>695</v>
      </c>
      <c r="E77" s="12" t="s">
        <v>614</v>
      </c>
      <c r="F77" s="12" t="s">
        <v>606</v>
      </c>
      <c r="G77" s="5" t="s">
        <v>89</v>
      </c>
      <c r="H77" s="6" t="s">
        <v>90</v>
      </c>
      <c r="I77" s="15" t="s">
        <v>258</v>
      </c>
      <c r="J77" s="6" t="s">
        <v>766</v>
      </c>
      <c r="K77" s="32" t="s">
        <v>764</v>
      </c>
      <c r="L77" s="12">
        <v>39</v>
      </c>
      <c r="M77" s="12">
        <v>96</v>
      </c>
      <c r="N77" s="16">
        <v>8600</v>
      </c>
      <c r="O77" s="6">
        <v>100</v>
      </c>
      <c r="P77" s="6"/>
    </row>
    <row r="78" spans="1:16" ht="16.2" x14ac:dyDescent="0.4">
      <c r="A78" s="12">
        <v>127</v>
      </c>
      <c r="B78" s="12" t="s">
        <v>602</v>
      </c>
      <c r="C78" s="12" t="s">
        <v>696</v>
      </c>
      <c r="D78" s="12" t="s">
        <v>697</v>
      </c>
      <c r="E78" s="12" t="s">
        <v>605</v>
      </c>
      <c r="F78" s="12" t="s">
        <v>618</v>
      </c>
      <c r="G78" s="5" t="s">
        <v>93</v>
      </c>
      <c r="H78" s="6" t="s">
        <v>94</v>
      </c>
      <c r="I78" s="15" t="s">
        <v>249</v>
      </c>
      <c r="J78" s="6" t="s">
        <v>453</v>
      </c>
      <c r="K78" s="6" t="s">
        <v>529</v>
      </c>
      <c r="L78" s="12">
        <v>663426</v>
      </c>
      <c r="M78" s="12">
        <v>1658563</v>
      </c>
      <c r="N78" s="16">
        <v>174</v>
      </c>
      <c r="O78" s="6">
        <v>100</v>
      </c>
      <c r="P78" s="6"/>
    </row>
    <row r="79" spans="1:16" ht="16.2" x14ac:dyDescent="0.4">
      <c r="A79" s="12">
        <v>128</v>
      </c>
      <c r="B79" s="12" t="s">
        <v>602</v>
      </c>
      <c r="C79" s="12" t="s">
        <v>696</v>
      </c>
      <c r="D79" s="12" t="s">
        <v>698</v>
      </c>
      <c r="E79" s="12" t="s">
        <v>605</v>
      </c>
      <c r="F79" s="12" t="s">
        <v>621</v>
      </c>
      <c r="G79" s="5" t="s">
        <v>69</v>
      </c>
      <c r="H79" s="6" t="s">
        <v>70</v>
      </c>
      <c r="I79" s="15" t="s">
        <v>249</v>
      </c>
      <c r="J79" s="6" t="s">
        <v>453</v>
      </c>
      <c r="K79" s="6" t="s">
        <v>529</v>
      </c>
      <c r="L79" s="12">
        <v>266601</v>
      </c>
      <c r="M79" s="12">
        <v>666501</v>
      </c>
      <c r="N79" s="16">
        <v>174</v>
      </c>
      <c r="O79" s="6">
        <v>100</v>
      </c>
      <c r="P79" s="6"/>
    </row>
    <row r="80" spans="1:16" ht="16.2" x14ac:dyDescent="0.4">
      <c r="A80" s="12">
        <v>133</v>
      </c>
      <c r="B80" s="12" t="s">
        <v>602</v>
      </c>
      <c r="C80" s="12" t="s">
        <v>699</v>
      </c>
      <c r="D80" s="12" t="s">
        <v>700</v>
      </c>
      <c r="E80" s="12" t="s">
        <v>616</v>
      </c>
      <c r="F80" s="12" t="s">
        <v>606</v>
      </c>
      <c r="G80" s="5" t="s">
        <v>75</v>
      </c>
      <c r="H80" s="6" t="s">
        <v>76</v>
      </c>
      <c r="I80" s="15" t="s">
        <v>259</v>
      </c>
      <c r="J80" s="6" t="s">
        <v>354</v>
      </c>
      <c r="K80" s="6" t="s">
        <v>537</v>
      </c>
      <c r="L80" s="12">
        <v>77959</v>
      </c>
      <c r="M80" s="12">
        <v>194896</v>
      </c>
      <c r="N80" s="16">
        <v>32</v>
      </c>
      <c r="O80" s="6">
        <v>100</v>
      </c>
      <c r="P80" s="6"/>
    </row>
    <row r="81" spans="1:16" ht="16.2" x14ac:dyDescent="0.4">
      <c r="A81" s="12">
        <v>137</v>
      </c>
      <c r="B81" s="12" t="s">
        <v>602</v>
      </c>
      <c r="C81" s="12" t="s">
        <v>701</v>
      </c>
      <c r="D81" s="12" t="s">
        <v>702</v>
      </c>
      <c r="E81" s="12" t="s">
        <v>647</v>
      </c>
      <c r="F81" s="12" t="s">
        <v>606</v>
      </c>
      <c r="G81" s="5" t="s">
        <v>155</v>
      </c>
      <c r="H81" s="6" t="s">
        <v>156</v>
      </c>
      <c r="I81" s="15" t="s">
        <v>260</v>
      </c>
      <c r="J81" s="6" t="s">
        <v>411</v>
      </c>
      <c r="K81" s="6" t="s">
        <v>553</v>
      </c>
      <c r="L81" s="12">
        <v>12</v>
      </c>
      <c r="M81" s="12">
        <v>30</v>
      </c>
      <c r="N81" s="16">
        <v>18123.599999999999</v>
      </c>
      <c r="O81" s="6">
        <v>100</v>
      </c>
      <c r="P81" s="6"/>
    </row>
    <row r="82" spans="1:16" ht="16.2" x14ac:dyDescent="0.4">
      <c r="A82" s="12">
        <v>139</v>
      </c>
      <c r="B82" s="12" t="s">
        <v>602</v>
      </c>
      <c r="C82" s="12" t="s">
        <v>703</v>
      </c>
      <c r="D82" s="12" t="s">
        <v>704</v>
      </c>
      <c r="E82" s="12" t="s">
        <v>605</v>
      </c>
      <c r="F82" s="12" t="s">
        <v>605</v>
      </c>
      <c r="G82" s="5" t="s">
        <v>77</v>
      </c>
      <c r="H82" s="6" t="s">
        <v>78</v>
      </c>
      <c r="I82" s="15" t="s">
        <v>259</v>
      </c>
      <c r="J82" s="6" t="s">
        <v>354</v>
      </c>
      <c r="K82" s="6" t="s">
        <v>537</v>
      </c>
      <c r="L82" s="12">
        <v>6581</v>
      </c>
      <c r="M82" s="12">
        <v>16452</v>
      </c>
      <c r="N82" s="16">
        <v>198</v>
      </c>
      <c r="O82" s="6">
        <v>100</v>
      </c>
      <c r="P82" s="6"/>
    </row>
    <row r="83" spans="1:16" ht="16.2" x14ac:dyDescent="0.4">
      <c r="A83" s="12">
        <v>143</v>
      </c>
      <c r="B83" s="12" t="s">
        <v>602</v>
      </c>
      <c r="C83" s="12" t="s">
        <v>705</v>
      </c>
      <c r="D83" s="12" t="s">
        <v>706</v>
      </c>
      <c r="E83" s="12" t="s">
        <v>605</v>
      </c>
      <c r="F83" s="12" t="s">
        <v>614</v>
      </c>
      <c r="G83" s="5" t="s">
        <v>37</v>
      </c>
      <c r="H83" s="6" t="s">
        <v>38</v>
      </c>
      <c r="I83" s="15" t="s">
        <v>248</v>
      </c>
      <c r="J83" s="6" t="s">
        <v>444</v>
      </c>
      <c r="K83" s="6" t="s">
        <v>501</v>
      </c>
      <c r="L83" s="12">
        <v>1094</v>
      </c>
      <c r="M83" s="12">
        <v>2735</v>
      </c>
      <c r="N83" s="16">
        <v>180</v>
      </c>
      <c r="O83" s="6">
        <v>100</v>
      </c>
      <c r="P83" s="6"/>
    </row>
    <row r="84" spans="1:16" ht="16.2" x14ac:dyDescent="0.4">
      <c r="A84" s="12">
        <v>144</v>
      </c>
      <c r="B84" s="12" t="s">
        <v>602</v>
      </c>
      <c r="C84" s="12" t="s">
        <v>705</v>
      </c>
      <c r="D84" s="12" t="s">
        <v>707</v>
      </c>
      <c r="E84" s="12" t="s">
        <v>605</v>
      </c>
      <c r="F84" s="12" t="s">
        <v>614</v>
      </c>
      <c r="G84" s="5" t="s">
        <v>129</v>
      </c>
      <c r="H84" s="6" t="s">
        <v>130</v>
      </c>
      <c r="I84" s="15" t="s">
        <v>248</v>
      </c>
      <c r="J84" s="6" t="s">
        <v>444</v>
      </c>
      <c r="K84" s="6" t="s">
        <v>501</v>
      </c>
      <c r="L84" s="12">
        <v>4056</v>
      </c>
      <c r="M84" s="12">
        <v>10139</v>
      </c>
      <c r="N84" s="16">
        <v>180</v>
      </c>
      <c r="O84" s="6">
        <v>100</v>
      </c>
      <c r="P84" s="6"/>
    </row>
    <row r="85" spans="1:16" ht="16.2" x14ac:dyDescent="0.4">
      <c r="A85" s="12">
        <v>146</v>
      </c>
      <c r="B85" s="12" t="s">
        <v>602</v>
      </c>
      <c r="C85" s="12" t="s">
        <v>708</v>
      </c>
      <c r="D85" s="12" t="s">
        <v>709</v>
      </c>
      <c r="E85" s="12" t="s">
        <v>647</v>
      </c>
      <c r="F85" s="12" t="s">
        <v>606</v>
      </c>
      <c r="G85" s="5" t="s">
        <v>203</v>
      </c>
      <c r="H85" s="6" t="s">
        <v>204</v>
      </c>
      <c r="I85" s="15" t="s">
        <v>250</v>
      </c>
      <c r="J85" s="6" t="s">
        <v>451</v>
      </c>
      <c r="K85" s="6" t="s">
        <v>513</v>
      </c>
      <c r="L85" s="12">
        <v>140936</v>
      </c>
      <c r="M85" s="12">
        <v>352342</v>
      </c>
      <c r="N85" s="16">
        <v>185</v>
      </c>
      <c r="O85" s="6">
        <v>80</v>
      </c>
      <c r="P85" s="6"/>
    </row>
    <row r="86" spans="1:16" ht="16.2" x14ac:dyDescent="0.4">
      <c r="A86" s="12">
        <v>146</v>
      </c>
      <c r="B86" s="12" t="s">
        <v>602</v>
      </c>
      <c r="C86" s="12" t="s">
        <v>708</v>
      </c>
      <c r="D86" s="12" t="s">
        <v>709</v>
      </c>
      <c r="E86" s="12" t="s">
        <v>647</v>
      </c>
      <c r="F86" s="12" t="s">
        <v>606</v>
      </c>
      <c r="G86" s="5" t="s">
        <v>203</v>
      </c>
      <c r="H86" s="6" t="s">
        <v>204</v>
      </c>
      <c r="I86" s="15" t="s">
        <v>261</v>
      </c>
      <c r="J86" s="6" t="s">
        <v>433</v>
      </c>
      <c r="K86" s="6" t="s">
        <v>560</v>
      </c>
      <c r="L86" s="12">
        <v>35236</v>
      </c>
      <c r="M86" s="12">
        <v>88087</v>
      </c>
      <c r="N86" s="16">
        <v>193.2</v>
      </c>
      <c r="O86" s="6">
        <v>20</v>
      </c>
      <c r="P86" s="6"/>
    </row>
    <row r="87" spans="1:16" ht="16.2" x14ac:dyDescent="0.4">
      <c r="A87" s="12">
        <v>148</v>
      </c>
      <c r="B87" s="12" t="s">
        <v>602</v>
      </c>
      <c r="C87" s="12" t="s">
        <v>708</v>
      </c>
      <c r="D87" s="12" t="s">
        <v>710</v>
      </c>
      <c r="E87" s="12" t="s">
        <v>616</v>
      </c>
      <c r="F87" s="12" t="s">
        <v>606</v>
      </c>
      <c r="G87" s="5" t="s">
        <v>31</v>
      </c>
      <c r="H87" s="6" t="s">
        <v>32</v>
      </c>
      <c r="I87" s="15" t="s">
        <v>261</v>
      </c>
      <c r="J87" s="6" t="s">
        <v>433</v>
      </c>
      <c r="K87" s="6" t="s">
        <v>560</v>
      </c>
      <c r="L87" s="12">
        <v>6976</v>
      </c>
      <c r="M87" s="12">
        <v>17439</v>
      </c>
      <c r="N87" s="16">
        <v>151.69999999999999</v>
      </c>
      <c r="O87" s="6">
        <v>100</v>
      </c>
      <c r="P87" s="6"/>
    </row>
    <row r="88" spans="1:16" ht="16.2" x14ac:dyDescent="0.4">
      <c r="A88" s="12">
        <v>151</v>
      </c>
      <c r="B88" s="12" t="s">
        <v>602</v>
      </c>
      <c r="C88" s="12" t="s">
        <v>708</v>
      </c>
      <c r="D88" s="12" t="s">
        <v>711</v>
      </c>
      <c r="E88" s="12" t="s">
        <v>647</v>
      </c>
      <c r="F88" s="12" t="s">
        <v>606</v>
      </c>
      <c r="G88" s="5" t="s">
        <v>219</v>
      </c>
      <c r="H88" s="6" t="s">
        <v>220</v>
      </c>
      <c r="I88" s="15" t="s">
        <v>250</v>
      </c>
      <c r="J88" s="6" t="s">
        <v>451</v>
      </c>
      <c r="K88" s="6" t="s">
        <v>513</v>
      </c>
      <c r="L88" s="12">
        <v>1428132</v>
      </c>
      <c r="M88" s="12">
        <v>3570326</v>
      </c>
      <c r="N88" s="16">
        <v>1.58</v>
      </c>
      <c r="O88" s="6">
        <v>80</v>
      </c>
      <c r="P88" s="6"/>
    </row>
    <row r="89" spans="1:16" ht="16.2" x14ac:dyDescent="0.4">
      <c r="A89" s="12">
        <v>151</v>
      </c>
      <c r="B89" s="12" t="s">
        <v>602</v>
      </c>
      <c r="C89" s="12" t="s">
        <v>708</v>
      </c>
      <c r="D89" s="12" t="s">
        <v>711</v>
      </c>
      <c r="E89" s="12" t="s">
        <v>647</v>
      </c>
      <c r="F89" s="12" t="s">
        <v>606</v>
      </c>
      <c r="G89" s="5" t="s">
        <v>219</v>
      </c>
      <c r="H89" s="6" t="s">
        <v>220</v>
      </c>
      <c r="I89" s="15" t="s">
        <v>261</v>
      </c>
      <c r="J89" s="6" t="s">
        <v>433</v>
      </c>
      <c r="K89" s="6" t="s">
        <v>560</v>
      </c>
      <c r="L89" s="12">
        <v>357033</v>
      </c>
      <c r="M89" s="12">
        <v>892585</v>
      </c>
      <c r="N89" s="16">
        <v>1.6</v>
      </c>
      <c r="O89" s="6">
        <v>20</v>
      </c>
      <c r="P89" s="6"/>
    </row>
    <row r="90" spans="1:16" ht="16.2" x14ac:dyDescent="0.4">
      <c r="A90" s="12">
        <v>152</v>
      </c>
      <c r="B90" s="12" t="s">
        <v>602</v>
      </c>
      <c r="C90" s="12" t="s">
        <v>708</v>
      </c>
      <c r="D90" s="12" t="s">
        <v>712</v>
      </c>
      <c r="E90" s="12" t="s">
        <v>616</v>
      </c>
      <c r="F90" s="12" t="s">
        <v>606</v>
      </c>
      <c r="G90" s="5" t="s">
        <v>213</v>
      </c>
      <c r="H90" s="6" t="s">
        <v>214</v>
      </c>
      <c r="I90" s="15" t="s">
        <v>250</v>
      </c>
      <c r="J90" s="6" t="s">
        <v>451</v>
      </c>
      <c r="K90" s="6" t="s">
        <v>513</v>
      </c>
      <c r="L90" s="12">
        <v>4321937</v>
      </c>
      <c r="M90" s="12">
        <v>10804854</v>
      </c>
      <c r="N90" s="16">
        <v>1.48</v>
      </c>
      <c r="O90" s="6">
        <v>80</v>
      </c>
      <c r="P90" s="6"/>
    </row>
    <row r="91" spans="1:16" ht="16.2" x14ac:dyDescent="0.4">
      <c r="A91" s="12">
        <v>152</v>
      </c>
      <c r="B91" s="12" t="s">
        <v>602</v>
      </c>
      <c r="C91" s="12" t="s">
        <v>708</v>
      </c>
      <c r="D91" s="12" t="s">
        <v>712</v>
      </c>
      <c r="E91" s="12" t="s">
        <v>616</v>
      </c>
      <c r="F91" s="12" t="s">
        <v>606</v>
      </c>
      <c r="G91" s="5" t="s">
        <v>213</v>
      </c>
      <c r="H91" s="6" t="s">
        <v>214</v>
      </c>
      <c r="I91" s="15" t="s">
        <v>261</v>
      </c>
      <c r="J91" s="6" t="s">
        <v>433</v>
      </c>
      <c r="K91" s="6" t="s">
        <v>560</v>
      </c>
      <c r="L91" s="12">
        <v>1080490</v>
      </c>
      <c r="M91" s="12">
        <v>2701212</v>
      </c>
      <c r="N91" s="16">
        <v>1.3</v>
      </c>
      <c r="O91" s="6">
        <v>20</v>
      </c>
      <c r="P91" s="6"/>
    </row>
    <row r="92" spans="1:16" ht="16.2" x14ac:dyDescent="0.4">
      <c r="A92" s="12">
        <v>154</v>
      </c>
      <c r="B92" s="12" t="s">
        <v>602</v>
      </c>
      <c r="C92" s="12" t="s">
        <v>708</v>
      </c>
      <c r="D92" s="12" t="s">
        <v>713</v>
      </c>
      <c r="E92" s="12" t="s">
        <v>685</v>
      </c>
      <c r="F92" s="12" t="s">
        <v>606</v>
      </c>
      <c r="G92" s="5" t="s">
        <v>215</v>
      </c>
      <c r="H92" s="6" t="s">
        <v>216</v>
      </c>
      <c r="I92" s="15" t="s">
        <v>250</v>
      </c>
      <c r="J92" s="6" t="s">
        <v>451</v>
      </c>
      <c r="K92" s="6" t="s">
        <v>513</v>
      </c>
      <c r="L92" s="12">
        <v>1136000</v>
      </c>
      <c r="M92" s="12">
        <v>2840000</v>
      </c>
      <c r="N92" s="16">
        <v>1.85</v>
      </c>
      <c r="O92" s="6">
        <v>80</v>
      </c>
      <c r="P92" s="6"/>
    </row>
    <row r="93" spans="1:16" ht="16.2" x14ac:dyDescent="0.4">
      <c r="A93" s="12">
        <v>154</v>
      </c>
      <c r="B93" s="12" t="s">
        <v>602</v>
      </c>
      <c r="C93" s="12" t="s">
        <v>708</v>
      </c>
      <c r="D93" s="12" t="s">
        <v>713</v>
      </c>
      <c r="E93" s="12" t="s">
        <v>685</v>
      </c>
      <c r="F93" s="12" t="s">
        <v>606</v>
      </c>
      <c r="G93" s="5" t="s">
        <v>215</v>
      </c>
      <c r="H93" s="6" t="s">
        <v>216</v>
      </c>
      <c r="I93" s="15" t="s">
        <v>261</v>
      </c>
      <c r="J93" s="6" t="s">
        <v>433</v>
      </c>
      <c r="K93" s="6" t="s">
        <v>560</v>
      </c>
      <c r="L93" s="12">
        <v>284000</v>
      </c>
      <c r="M93" s="12">
        <v>709999</v>
      </c>
      <c r="N93" s="16">
        <v>1.6</v>
      </c>
      <c r="O93" s="6">
        <v>20</v>
      </c>
      <c r="P93" s="6"/>
    </row>
    <row r="94" spans="1:16" ht="16.2" x14ac:dyDescent="0.4">
      <c r="A94" s="12">
        <v>156</v>
      </c>
      <c r="B94" s="12" t="s">
        <v>602</v>
      </c>
      <c r="C94" s="12" t="s">
        <v>714</v>
      </c>
      <c r="D94" s="12" t="s">
        <v>715</v>
      </c>
      <c r="E94" s="12" t="s">
        <v>605</v>
      </c>
      <c r="F94" s="12" t="s">
        <v>606</v>
      </c>
      <c r="G94" s="5" t="s">
        <v>143</v>
      </c>
      <c r="H94" s="6" t="s">
        <v>144</v>
      </c>
      <c r="I94" s="15" t="s">
        <v>262</v>
      </c>
      <c r="J94" s="6" t="s">
        <v>438</v>
      </c>
      <c r="K94" s="6" t="s">
        <v>562</v>
      </c>
      <c r="L94" s="12">
        <v>590</v>
      </c>
      <c r="M94" s="12">
        <v>1473</v>
      </c>
      <c r="N94" s="16">
        <v>755</v>
      </c>
      <c r="O94" s="6">
        <v>100</v>
      </c>
      <c r="P94" s="6"/>
    </row>
    <row r="95" spans="1:16" ht="16.2" x14ac:dyDescent="0.4">
      <c r="A95" s="12">
        <v>158</v>
      </c>
      <c r="B95" s="12" t="s">
        <v>602</v>
      </c>
      <c r="C95" s="12" t="s">
        <v>716</v>
      </c>
      <c r="D95" s="12" t="s">
        <v>717</v>
      </c>
      <c r="E95" s="12" t="s">
        <v>647</v>
      </c>
      <c r="F95" s="12" t="s">
        <v>606</v>
      </c>
      <c r="G95" s="5" t="s">
        <v>115</v>
      </c>
      <c r="H95" s="6" t="s">
        <v>116</v>
      </c>
      <c r="I95" s="15" t="s">
        <v>236</v>
      </c>
      <c r="J95" s="6" t="s">
        <v>400</v>
      </c>
      <c r="K95" s="6" t="s">
        <v>551</v>
      </c>
      <c r="L95" s="12">
        <v>57</v>
      </c>
      <c r="M95" s="12">
        <v>141</v>
      </c>
      <c r="N95" s="16">
        <v>160</v>
      </c>
      <c r="O95" s="6">
        <v>100</v>
      </c>
      <c r="P95" s="6"/>
    </row>
    <row r="96" spans="1:16" ht="16.2" x14ac:dyDescent="0.4">
      <c r="A96" s="12">
        <v>160</v>
      </c>
      <c r="B96" s="12" t="s">
        <v>602</v>
      </c>
      <c r="C96" s="12" t="s">
        <v>716</v>
      </c>
      <c r="D96" s="12" t="s">
        <v>718</v>
      </c>
      <c r="E96" s="12" t="s">
        <v>605</v>
      </c>
      <c r="F96" s="12" t="s">
        <v>605</v>
      </c>
      <c r="G96" s="5" t="s">
        <v>183</v>
      </c>
      <c r="H96" s="6" t="s">
        <v>184</v>
      </c>
      <c r="I96" s="15" t="s">
        <v>255</v>
      </c>
      <c r="J96" s="6" t="s">
        <v>413</v>
      </c>
      <c r="K96" s="6" t="s">
        <v>555</v>
      </c>
      <c r="L96" s="12">
        <v>476</v>
      </c>
      <c r="M96" s="12">
        <v>1188</v>
      </c>
      <c r="N96" s="16">
        <v>10.85</v>
      </c>
      <c r="O96" s="6">
        <v>100</v>
      </c>
      <c r="P96" s="6"/>
    </row>
    <row r="97" spans="1:16" ht="16.2" x14ac:dyDescent="0.4">
      <c r="A97" s="12">
        <v>161</v>
      </c>
      <c r="B97" s="12" t="s">
        <v>602</v>
      </c>
      <c r="C97" s="12" t="s">
        <v>719</v>
      </c>
      <c r="D97" s="12" t="s">
        <v>720</v>
      </c>
      <c r="E97" s="12" t="s">
        <v>647</v>
      </c>
      <c r="F97" s="12" t="s">
        <v>606</v>
      </c>
      <c r="G97" s="5" t="s">
        <v>117</v>
      </c>
      <c r="H97" s="6" t="s">
        <v>118</v>
      </c>
      <c r="I97" s="15" t="s">
        <v>386</v>
      </c>
      <c r="J97" s="6" t="s">
        <v>387</v>
      </c>
      <c r="K97" s="6" t="s">
        <v>549</v>
      </c>
      <c r="L97" s="12">
        <v>133</v>
      </c>
      <c r="M97" s="12">
        <v>331</v>
      </c>
      <c r="N97" s="16">
        <v>161.88</v>
      </c>
      <c r="O97" s="6">
        <v>100</v>
      </c>
      <c r="P97" s="6"/>
    </row>
    <row r="98" spans="1:16" ht="16.2" x14ac:dyDescent="0.4">
      <c r="A98" s="12">
        <v>162</v>
      </c>
      <c r="B98" s="12" t="s">
        <v>602</v>
      </c>
      <c r="C98" s="12" t="s">
        <v>721</v>
      </c>
      <c r="D98" s="12" t="s">
        <v>722</v>
      </c>
      <c r="E98" s="12" t="s">
        <v>647</v>
      </c>
      <c r="F98" s="12" t="s">
        <v>606</v>
      </c>
      <c r="G98" s="5" t="s">
        <v>71</v>
      </c>
      <c r="H98" s="6" t="s">
        <v>72</v>
      </c>
      <c r="I98" s="15" t="s">
        <v>240</v>
      </c>
      <c r="J98" s="6" t="s">
        <v>339</v>
      </c>
      <c r="K98" s="6" t="s">
        <v>535</v>
      </c>
      <c r="L98" s="12">
        <v>338910</v>
      </c>
      <c r="M98" s="12">
        <v>847273</v>
      </c>
      <c r="N98" s="16">
        <v>17.25</v>
      </c>
      <c r="O98" s="6">
        <v>100</v>
      </c>
      <c r="P98" s="6"/>
    </row>
    <row r="99" spans="1:16" ht="16.2" x14ac:dyDescent="0.4">
      <c r="A99" s="12">
        <v>165</v>
      </c>
      <c r="B99" s="12" t="s">
        <v>602</v>
      </c>
      <c r="C99" s="12" t="s">
        <v>723</v>
      </c>
      <c r="D99" s="12" t="s">
        <v>724</v>
      </c>
      <c r="E99" s="12" t="s">
        <v>618</v>
      </c>
      <c r="F99" s="12" t="s">
        <v>606</v>
      </c>
      <c r="G99" s="5" t="s">
        <v>125</v>
      </c>
      <c r="H99" s="6" t="s">
        <v>126</v>
      </c>
      <c r="I99" s="15" t="s">
        <v>240</v>
      </c>
      <c r="J99" s="6" t="s">
        <v>339</v>
      </c>
      <c r="K99" s="6" t="s">
        <v>535</v>
      </c>
      <c r="L99" s="12">
        <v>440550</v>
      </c>
      <c r="M99" s="12">
        <v>1101374</v>
      </c>
      <c r="N99" s="16">
        <v>1.78</v>
      </c>
      <c r="O99" s="6">
        <v>100</v>
      </c>
      <c r="P99" s="6"/>
    </row>
    <row r="100" spans="1:16" ht="16.2" x14ac:dyDescent="0.4">
      <c r="A100" s="12">
        <v>166</v>
      </c>
      <c r="B100" s="12" t="s">
        <v>602</v>
      </c>
      <c r="C100" s="12" t="s">
        <v>723</v>
      </c>
      <c r="D100" s="12" t="s">
        <v>725</v>
      </c>
      <c r="E100" s="12" t="s">
        <v>618</v>
      </c>
      <c r="F100" s="12" t="s">
        <v>606</v>
      </c>
      <c r="G100" s="5" t="s">
        <v>177</v>
      </c>
      <c r="H100" s="6" t="s">
        <v>178</v>
      </c>
      <c r="I100" s="15" t="s">
        <v>240</v>
      </c>
      <c r="J100" s="6" t="s">
        <v>339</v>
      </c>
      <c r="K100" s="6" t="s">
        <v>535</v>
      </c>
      <c r="L100" s="12">
        <v>80155</v>
      </c>
      <c r="M100" s="12">
        <v>200386</v>
      </c>
      <c r="N100" s="16">
        <v>2.0099999999999998</v>
      </c>
      <c r="O100" s="6">
        <v>100</v>
      </c>
      <c r="P100" s="6"/>
    </row>
    <row r="101" spans="1:16" ht="16.2" x14ac:dyDescent="0.4">
      <c r="A101" s="12">
        <v>167</v>
      </c>
      <c r="B101" s="12" t="s">
        <v>602</v>
      </c>
      <c r="C101" s="12" t="s">
        <v>723</v>
      </c>
      <c r="D101" s="12" t="s">
        <v>726</v>
      </c>
      <c r="E101" s="12" t="s">
        <v>647</v>
      </c>
      <c r="F101" s="12" t="s">
        <v>606</v>
      </c>
      <c r="G101" s="5" t="s">
        <v>19</v>
      </c>
      <c r="H101" s="6" t="s">
        <v>20</v>
      </c>
      <c r="I101" s="15" t="s">
        <v>240</v>
      </c>
      <c r="J101" s="6" t="s">
        <v>339</v>
      </c>
      <c r="K101" s="6" t="s">
        <v>535</v>
      </c>
      <c r="L101" s="12">
        <v>1617764</v>
      </c>
      <c r="M101" s="12">
        <v>4044409</v>
      </c>
      <c r="N101" s="16">
        <v>2.2400000000000002</v>
      </c>
      <c r="O101" s="6">
        <v>100</v>
      </c>
      <c r="P101" s="6"/>
    </row>
    <row r="102" spans="1:16" ht="16.2" x14ac:dyDescent="0.4">
      <c r="A102" s="12">
        <v>175</v>
      </c>
      <c r="B102" s="12" t="s">
        <v>602</v>
      </c>
      <c r="C102" s="12" t="s">
        <v>727</v>
      </c>
      <c r="D102" s="12" t="s">
        <v>728</v>
      </c>
      <c r="E102" s="12" t="s">
        <v>647</v>
      </c>
      <c r="F102" s="12" t="s">
        <v>606</v>
      </c>
      <c r="G102" s="5" t="s">
        <v>195</v>
      </c>
      <c r="H102" s="6" t="s">
        <v>196</v>
      </c>
      <c r="I102" s="15" t="s">
        <v>244</v>
      </c>
      <c r="J102" s="6" t="s">
        <v>365</v>
      </c>
      <c r="K102" s="6" t="s">
        <v>543</v>
      </c>
      <c r="L102" s="12">
        <v>16833</v>
      </c>
      <c r="M102" s="12">
        <v>42085</v>
      </c>
      <c r="N102" s="16">
        <v>24</v>
      </c>
      <c r="O102" s="6">
        <v>80</v>
      </c>
      <c r="P102" s="6"/>
    </row>
    <row r="103" spans="1:16" ht="16.2" x14ac:dyDescent="0.4">
      <c r="A103" s="12">
        <v>175</v>
      </c>
      <c r="B103" s="12" t="s">
        <v>602</v>
      </c>
      <c r="C103" s="12" t="s">
        <v>727</v>
      </c>
      <c r="D103" s="12" t="s">
        <v>728</v>
      </c>
      <c r="E103" s="12" t="s">
        <v>647</v>
      </c>
      <c r="F103" s="12" t="s">
        <v>606</v>
      </c>
      <c r="G103" s="5" t="s">
        <v>195</v>
      </c>
      <c r="H103" s="6" t="s">
        <v>196</v>
      </c>
      <c r="I103" s="15" t="s">
        <v>245</v>
      </c>
      <c r="J103" s="6" t="s">
        <v>334</v>
      </c>
      <c r="K103" s="6" t="s">
        <v>533</v>
      </c>
      <c r="L103" s="12">
        <v>4209</v>
      </c>
      <c r="M103" s="12">
        <v>10516</v>
      </c>
      <c r="N103" s="16">
        <v>24.3</v>
      </c>
      <c r="O103" s="6">
        <v>20</v>
      </c>
      <c r="P103" s="6"/>
    </row>
    <row r="104" spans="1:16" ht="16.2" x14ac:dyDescent="0.4">
      <c r="A104" s="12">
        <v>176</v>
      </c>
      <c r="B104" s="12" t="s">
        <v>602</v>
      </c>
      <c r="C104" s="12" t="s">
        <v>729</v>
      </c>
      <c r="D104" s="12" t="s">
        <v>730</v>
      </c>
      <c r="E104" s="12" t="s">
        <v>647</v>
      </c>
      <c r="F104" s="12" t="s">
        <v>606</v>
      </c>
      <c r="G104" s="5" t="s">
        <v>141</v>
      </c>
      <c r="H104" s="6" t="s">
        <v>142</v>
      </c>
      <c r="I104" s="15" t="s">
        <v>236</v>
      </c>
      <c r="J104" s="6" t="s">
        <v>400</v>
      </c>
      <c r="K104" s="6" t="s">
        <v>551</v>
      </c>
      <c r="L104" s="12">
        <v>496</v>
      </c>
      <c r="M104" s="12">
        <v>1239</v>
      </c>
      <c r="N104" s="16">
        <v>350</v>
      </c>
      <c r="O104" s="6">
        <v>100</v>
      </c>
      <c r="P104" s="6"/>
    </row>
    <row r="105" spans="1:16" ht="16.2" x14ac:dyDescent="0.4">
      <c r="A105" s="12">
        <v>178</v>
      </c>
      <c r="B105" s="12" t="s">
        <v>602</v>
      </c>
      <c r="C105" s="12" t="s">
        <v>731</v>
      </c>
      <c r="D105" s="12" t="s">
        <v>732</v>
      </c>
      <c r="E105" s="12" t="s">
        <v>605</v>
      </c>
      <c r="F105" s="12" t="s">
        <v>606</v>
      </c>
      <c r="G105" s="5" t="s">
        <v>111</v>
      </c>
      <c r="H105" s="6" t="s">
        <v>112</v>
      </c>
      <c r="I105" s="15" t="s">
        <v>386</v>
      </c>
      <c r="J105" s="6" t="s">
        <v>387</v>
      </c>
      <c r="K105" s="6" t="s">
        <v>549</v>
      </c>
      <c r="L105" s="12">
        <v>2652</v>
      </c>
      <c r="M105" s="12">
        <v>6628</v>
      </c>
      <c r="N105" s="16">
        <v>135</v>
      </c>
      <c r="O105" s="6">
        <v>100</v>
      </c>
      <c r="P105" s="6"/>
    </row>
    <row r="106" spans="1:16" ht="16.2" x14ac:dyDescent="0.4">
      <c r="A106" s="12">
        <v>182</v>
      </c>
      <c r="B106" s="12" t="s">
        <v>602</v>
      </c>
      <c r="C106" s="12" t="s">
        <v>733</v>
      </c>
      <c r="D106" s="12" t="s">
        <v>734</v>
      </c>
      <c r="E106" s="12" t="s">
        <v>647</v>
      </c>
      <c r="F106" s="12" t="s">
        <v>606</v>
      </c>
      <c r="G106" s="5" t="s">
        <v>175</v>
      </c>
      <c r="H106" s="6" t="s">
        <v>176</v>
      </c>
      <c r="I106" s="15" t="s">
        <v>244</v>
      </c>
      <c r="J106" s="6" t="s">
        <v>365</v>
      </c>
      <c r="K106" s="6" t="s">
        <v>543</v>
      </c>
      <c r="L106" s="12">
        <v>2389</v>
      </c>
      <c r="M106" s="12">
        <v>5972</v>
      </c>
      <c r="N106" s="16">
        <v>140</v>
      </c>
      <c r="O106" s="6">
        <v>100</v>
      </c>
      <c r="P106" s="6"/>
    </row>
    <row r="107" spans="1:16" ht="16.2" x14ac:dyDescent="0.4">
      <c r="A107" s="12">
        <v>183</v>
      </c>
      <c r="B107" s="12" t="s">
        <v>602</v>
      </c>
      <c r="C107" s="12" t="s">
        <v>733</v>
      </c>
      <c r="D107" s="12" t="s">
        <v>735</v>
      </c>
      <c r="E107" s="12" t="s">
        <v>647</v>
      </c>
      <c r="F107" s="12" t="s">
        <v>606</v>
      </c>
      <c r="G107" s="5" t="s">
        <v>163</v>
      </c>
      <c r="H107" s="6" t="s">
        <v>164</v>
      </c>
      <c r="I107" s="15" t="s">
        <v>244</v>
      </c>
      <c r="J107" s="6" t="s">
        <v>365</v>
      </c>
      <c r="K107" s="6" t="s">
        <v>543</v>
      </c>
      <c r="L107" s="12">
        <v>77</v>
      </c>
      <c r="M107" s="12">
        <v>192</v>
      </c>
      <c r="N107" s="16">
        <v>440</v>
      </c>
      <c r="O107" s="6">
        <v>100</v>
      </c>
      <c r="P107" s="6"/>
    </row>
    <row r="108" spans="1:16" ht="16.2" x14ac:dyDescent="0.4">
      <c r="A108" s="12">
        <v>186</v>
      </c>
      <c r="B108" s="12" t="s">
        <v>602</v>
      </c>
      <c r="C108" s="12" t="s">
        <v>736</v>
      </c>
      <c r="D108" s="12" t="s">
        <v>737</v>
      </c>
      <c r="E108" s="12" t="s">
        <v>606</v>
      </c>
      <c r="F108" s="12" t="s">
        <v>606</v>
      </c>
      <c r="G108" s="5" t="s">
        <v>169</v>
      </c>
      <c r="H108" s="6" t="s">
        <v>170</v>
      </c>
      <c r="I108" s="15" t="s">
        <v>233</v>
      </c>
      <c r="J108" s="6" t="s">
        <v>324</v>
      </c>
      <c r="K108" s="6" t="s">
        <v>527</v>
      </c>
      <c r="L108" s="12">
        <v>167</v>
      </c>
      <c r="M108" s="12">
        <v>416</v>
      </c>
      <c r="N108" s="16">
        <v>1510</v>
      </c>
      <c r="O108" s="6">
        <v>100</v>
      </c>
      <c r="P108" s="6"/>
    </row>
    <row r="109" spans="1:16" ht="16.2" x14ac:dyDescent="0.4">
      <c r="A109" s="12">
        <v>189</v>
      </c>
      <c r="B109" s="12" t="s">
        <v>602</v>
      </c>
      <c r="C109" s="12" t="s">
        <v>738</v>
      </c>
      <c r="D109" s="12" t="s">
        <v>739</v>
      </c>
      <c r="E109" s="12" t="s">
        <v>616</v>
      </c>
      <c r="F109" s="12" t="s">
        <v>606</v>
      </c>
      <c r="G109" s="5" t="s">
        <v>211</v>
      </c>
      <c r="H109" s="6" t="s">
        <v>212</v>
      </c>
      <c r="I109" s="15" t="s">
        <v>244</v>
      </c>
      <c r="J109" s="6" t="s">
        <v>365</v>
      </c>
      <c r="K109" s="6" t="s">
        <v>543</v>
      </c>
      <c r="L109" s="12">
        <v>40</v>
      </c>
      <c r="M109" s="12">
        <v>100</v>
      </c>
      <c r="N109" s="16">
        <v>215</v>
      </c>
      <c r="O109" s="6">
        <v>80</v>
      </c>
      <c r="P109" s="6"/>
    </row>
    <row r="110" spans="1:16" ht="16.2" x14ac:dyDescent="0.4">
      <c r="A110" s="12">
        <v>189</v>
      </c>
      <c r="B110" s="12" t="s">
        <v>602</v>
      </c>
      <c r="C110" s="12" t="s">
        <v>738</v>
      </c>
      <c r="D110" s="12" t="s">
        <v>739</v>
      </c>
      <c r="E110" s="12" t="s">
        <v>616</v>
      </c>
      <c r="F110" s="12" t="s">
        <v>606</v>
      </c>
      <c r="G110" s="5" t="s">
        <v>211</v>
      </c>
      <c r="H110" s="6" t="s">
        <v>212</v>
      </c>
      <c r="I110" s="15" t="s">
        <v>263</v>
      </c>
      <c r="J110" s="6" t="s">
        <v>361</v>
      </c>
      <c r="K110" s="6" t="s">
        <v>541</v>
      </c>
      <c r="L110" s="12">
        <v>10</v>
      </c>
      <c r="M110" s="12">
        <v>25</v>
      </c>
      <c r="N110" s="16">
        <v>234.02</v>
      </c>
      <c r="O110" s="6">
        <v>20</v>
      </c>
      <c r="P110" s="6"/>
    </row>
    <row r="111" spans="1:16" ht="16.2" x14ac:dyDescent="0.4">
      <c r="A111" s="12">
        <v>190</v>
      </c>
      <c r="B111" s="12" t="s">
        <v>602</v>
      </c>
      <c r="C111" s="12" t="s">
        <v>738</v>
      </c>
      <c r="D111" s="12" t="s">
        <v>740</v>
      </c>
      <c r="E111" s="12" t="s">
        <v>616</v>
      </c>
      <c r="F111" s="12" t="s">
        <v>606</v>
      </c>
      <c r="G111" s="5" t="s">
        <v>23</v>
      </c>
      <c r="H111" s="6" t="s">
        <v>24</v>
      </c>
      <c r="I111" s="15" t="s">
        <v>263</v>
      </c>
      <c r="J111" s="6" t="s">
        <v>361</v>
      </c>
      <c r="K111" s="6" t="s">
        <v>541</v>
      </c>
      <c r="L111" s="12">
        <v>1686</v>
      </c>
      <c r="M111" s="12">
        <v>4214</v>
      </c>
      <c r="N111" s="16">
        <v>1127.19</v>
      </c>
      <c r="O111" s="6">
        <v>100</v>
      </c>
      <c r="P111" s="6"/>
    </row>
    <row r="112" spans="1:16" ht="16.2" x14ac:dyDescent="0.4">
      <c r="A112" s="12">
        <v>192</v>
      </c>
      <c r="B112" s="12" t="s">
        <v>602</v>
      </c>
      <c r="C112" s="12" t="s">
        <v>738</v>
      </c>
      <c r="D112" s="12" t="s">
        <v>741</v>
      </c>
      <c r="E112" s="12" t="s">
        <v>616</v>
      </c>
      <c r="F112" s="12" t="s">
        <v>606</v>
      </c>
      <c r="G112" s="5" t="s">
        <v>147</v>
      </c>
      <c r="H112" s="6" t="s">
        <v>148</v>
      </c>
      <c r="I112" s="15" t="s">
        <v>240</v>
      </c>
      <c r="J112" s="6" t="s">
        <v>339</v>
      </c>
      <c r="K112" s="6" t="s">
        <v>535</v>
      </c>
      <c r="L112" s="12">
        <v>2574</v>
      </c>
      <c r="M112" s="12">
        <v>6435</v>
      </c>
      <c r="N112" s="16">
        <v>226.43</v>
      </c>
      <c r="O112" s="6">
        <v>100</v>
      </c>
      <c r="P112" s="6"/>
    </row>
    <row r="113" spans="1:16" ht="16.2" x14ac:dyDescent="0.4">
      <c r="A113" s="12">
        <v>193</v>
      </c>
      <c r="B113" s="12" t="s">
        <v>602</v>
      </c>
      <c r="C113" s="12" t="s">
        <v>742</v>
      </c>
      <c r="D113" s="12" t="s">
        <v>604</v>
      </c>
      <c r="E113" s="12" t="s">
        <v>621</v>
      </c>
      <c r="F113" s="12" t="s">
        <v>606</v>
      </c>
      <c r="G113" s="5" t="s">
        <v>181</v>
      </c>
      <c r="H113" s="6" t="s">
        <v>182</v>
      </c>
      <c r="I113" s="15" t="s">
        <v>263</v>
      </c>
      <c r="J113" s="6" t="s">
        <v>361</v>
      </c>
      <c r="K113" s="6" t="s">
        <v>541</v>
      </c>
      <c r="L113" s="12">
        <v>1</v>
      </c>
      <c r="M113" s="12">
        <v>2</v>
      </c>
      <c r="N113" s="16">
        <v>647.73</v>
      </c>
      <c r="O113" s="6">
        <v>100</v>
      </c>
      <c r="P113" s="6"/>
    </row>
    <row r="114" spans="1:16" ht="16.2" x14ac:dyDescent="0.4">
      <c r="A114" s="12">
        <v>195</v>
      </c>
      <c r="B114" s="12" t="s">
        <v>602</v>
      </c>
      <c r="C114" s="12" t="s">
        <v>742</v>
      </c>
      <c r="D114" s="12" t="s">
        <v>743</v>
      </c>
      <c r="E114" s="12" t="s">
        <v>621</v>
      </c>
      <c r="F114" s="12" t="s">
        <v>606</v>
      </c>
      <c r="G114" s="5" t="s">
        <v>63</v>
      </c>
      <c r="H114" s="6" t="s">
        <v>64</v>
      </c>
      <c r="I114" s="15" t="s">
        <v>263</v>
      </c>
      <c r="J114" s="6" t="s">
        <v>361</v>
      </c>
      <c r="K114" s="6" t="s">
        <v>541</v>
      </c>
      <c r="L114" s="12">
        <v>78</v>
      </c>
      <c r="M114" s="12">
        <v>194</v>
      </c>
      <c r="N114" s="16">
        <v>897.52</v>
      </c>
      <c r="O114" s="6">
        <v>100</v>
      </c>
      <c r="P114" s="6"/>
    </row>
    <row r="115" spans="1:16" ht="16.2" x14ac:dyDescent="0.4">
      <c r="A115" s="12">
        <v>196</v>
      </c>
      <c r="B115" s="12" t="s">
        <v>602</v>
      </c>
      <c r="C115" s="12" t="s">
        <v>742</v>
      </c>
      <c r="D115" s="12" t="s">
        <v>744</v>
      </c>
      <c r="E115" s="12" t="s">
        <v>642</v>
      </c>
      <c r="F115" s="12" t="s">
        <v>606</v>
      </c>
      <c r="G115" s="5" t="s">
        <v>81</v>
      </c>
      <c r="H115" s="6" t="s">
        <v>82</v>
      </c>
      <c r="I115" s="15" t="s">
        <v>263</v>
      </c>
      <c r="J115" s="6" t="s">
        <v>361</v>
      </c>
      <c r="K115" s="6" t="s">
        <v>541</v>
      </c>
      <c r="L115" s="12">
        <v>106</v>
      </c>
      <c r="M115" s="12">
        <v>264</v>
      </c>
      <c r="N115" s="16">
        <v>931.33</v>
      </c>
      <c r="O115" s="6">
        <v>100</v>
      </c>
      <c r="P115" s="6"/>
    </row>
    <row r="116" spans="1:16" ht="16.2" x14ac:dyDescent="0.4">
      <c r="A116" s="12">
        <v>202</v>
      </c>
      <c r="B116" s="12" t="s">
        <v>602</v>
      </c>
      <c r="C116" s="12" t="s">
        <v>745</v>
      </c>
      <c r="D116" s="12" t="s">
        <v>746</v>
      </c>
      <c r="E116" s="12" t="s">
        <v>647</v>
      </c>
      <c r="F116" s="12" t="s">
        <v>606</v>
      </c>
      <c r="G116" s="5" t="s">
        <v>229</v>
      </c>
      <c r="H116" s="6" t="s">
        <v>230</v>
      </c>
      <c r="I116" s="15" t="s">
        <v>386</v>
      </c>
      <c r="J116" s="6" t="s">
        <v>387</v>
      </c>
      <c r="K116" s="6" t="s">
        <v>549</v>
      </c>
      <c r="L116" s="12">
        <v>768226</v>
      </c>
      <c r="M116" s="12">
        <v>1920563</v>
      </c>
      <c r="N116" s="16">
        <v>4.9800000000000004</v>
      </c>
      <c r="O116" s="6">
        <v>80</v>
      </c>
      <c r="P116" s="6"/>
    </row>
    <row r="117" spans="1:16" ht="16.2" x14ac:dyDescent="0.4">
      <c r="A117" s="12">
        <v>202</v>
      </c>
      <c r="B117" s="12" t="s">
        <v>602</v>
      </c>
      <c r="C117" s="12" t="s">
        <v>745</v>
      </c>
      <c r="D117" s="12" t="s">
        <v>746</v>
      </c>
      <c r="E117" s="12" t="s">
        <v>647</v>
      </c>
      <c r="F117" s="12" t="s">
        <v>606</v>
      </c>
      <c r="G117" s="5" t="s">
        <v>229</v>
      </c>
      <c r="H117" s="6" t="s">
        <v>230</v>
      </c>
      <c r="I117" s="15" t="s">
        <v>244</v>
      </c>
      <c r="J117" s="6" t="s">
        <v>365</v>
      </c>
      <c r="K117" s="6" t="s">
        <v>543</v>
      </c>
      <c r="L117" s="12">
        <v>192055</v>
      </c>
      <c r="M117" s="12">
        <v>480139</v>
      </c>
      <c r="N117" s="16">
        <v>5.3</v>
      </c>
      <c r="O117" s="6">
        <v>20</v>
      </c>
      <c r="P117" s="6"/>
    </row>
    <row r="118" spans="1:16" ht="16.2" x14ac:dyDescent="0.4">
      <c r="A118" s="12">
        <v>203</v>
      </c>
      <c r="B118" s="12" t="s">
        <v>602</v>
      </c>
      <c r="C118" s="12" t="s">
        <v>747</v>
      </c>
      <c r="D118" s="12" t="s">
        <v>748</v>
      </c>
      <c r="E118" s="12" t="s">
        <v>611</v>
      </c>
      <c r="F118" s="12" t="s">
        <v>606</v>
      </c>
      <c r="G118" s="5" t="s">
        <v>201</v>
      </c>
      <c r="H118" s="6" t="s">
        <v>202</v>
      </c>
      <c r="I118" s="15" t="s">
        <v>240</v>
      </c>
      <c r="J118" s="6" t="s">
        <v>339</v>
      </c>
      <c r="K118" s="6" t="s">
        <v>535</v>
      </c>
      <c r="L118" s="12">
        <v>18810</v>
      </c>
      <c r="M118" s="12">
        <v>47026</v>
      </c>
      <c r="N118" s="16">
        <v>184</v>
      </c>
      <c r="O118" s="6">
        <v>80</v>
      </c>
      <c r="P118" s="6"/>
    </row>
    <row r="119" spans="1:16" ht="16.2" x14ac:dyDescent="0.4">
      <c r="A119" s="12">
        <v>203</v>
      </c>
      <c r="B119" s="12" t="s">
        <v>602</v>
      </c>
      <c r="C119" s="12" t="s">
        <v>747</v>
      </c>
      <c r="D119" s="12" t="s">
        <v>748</v>
      </c>
      <c r="E119" s="12" t="s">
        <v>611</v>
      </c>
      <c r="F119" s="12" t="s">
        <v>606</v>
      </c>
      <c r="G119" s="5" t="s">
        <v>201</v>
      </c>
      <c r="H119" s="6" t="s">
        <v>202</v>
      </c>
      <c r="I119" s="15" t="s">
        <v>264</v>
      </c>
      <c r="J119" s="6" t="s">
        <v>421</v>
      </c>
      <c r="K119" s="6" t="s">
        <v>557</v>
      </c>
      <c r="L119" s="12">
        <v>4703</v>
      </c>
      <c r="M119" s="12">
        <v>11756</v>
      </c>
      <c r="N119" s="16">
        <v>197</v>
      </c>
      <c r="O119" s="6">
        <v>20</v>
      </c>
      <c r="P119" s="6"/>
    </row>
    <row r="120" spans="1:16" ht="16.2" x14ac:dyDescent="0.4">
      <c r="A120" s="12">
        <v>207</v>
      </c>
      <c r="B120" s="12" t="s">
        <v>602</v>
      </c>
      <c r="C120" s="12" t="s">
        <v>749</v>
      </c>
      <c r="D120" s="12" t="s">
        <v>750</v>
      </c>
      <c r="E120" s="12" t="s">
        <v>647</v>
      </c>
      <c r="F120" s="12" t="s">
        <v>606</v>
      </c>
      <c r="G120" s="5" t="s">
        <v>53</v>
      </c>
      <c r="H120" s="6" t="s">
        <v>54</v>
      </c>
      <c r="I120" s="15" t="s">
        <v>256</v>
      </c>
      <c r="J120" s="6" t="s">
        <v>306</v>
      </c>
      <c r="K120" s="6" t="s">
        <v>523</v>
      </c>
      <c r="L120" s="12">
        <v>3378</v>
      </c>
      <c r="M120" s="12">
        <v>8444</v>
      </c>
      <c r="N120" s="16">
        <v>5.87</v>
      </c>
      <c r="O120" s="6">
        <v>100</v>
      </c>
      <c r="P120" s="6"/>
    </row>
    <row r="121" spans="1:16" ht="16.2" x14ac:dyDescent="0.4">
      <c r="A121" s="12">
        <v>209</v>
      </c>
      <c r="B121" s="12" t="s">
        <v>602</v>
      </c>
      <c r="C121" s="12" t="s">
        <v>749</v>
      </c>
      <c r="D121" s="12" t="s">
        <v>751</v>
      </c>
      <c r="E121" s="12" t="s">
        <v>647</v>
      </c>
      <c r="F121" s="12" t="s">
        <v>606</v>
      </c>
      <c r="G121" s="5" t="s">
        <v>113</v>
      </c>
      <c r="H121" s="6" t="s">
        <v>114</v>
      </c>
      <c r="I121" s="15" t="s">
        <v>256</v>
      </c>
      <c r="J121" s="6" t="s">
        <v>306</v>
      </c>
      <c r="K121" s="6" t="s">
        <v>523</v>
      </c>
      <c r="L121" s="12">
        <v>522</v>
      </c>
      <c r="M121" s="12">
        <v>1304</v>
      </c>
      <c r="N121" s="16">
        <v>284.47000000000003</v>
      </c>
      <c r="O121" s="6">
        <v>100</v>
      </c>
      <c r="P121" s="6"/>
    </row>
    <row r="122" spans="1:16" ht="16.2" x14ac:dyDescent="0.4">
      <c r="A122" s="12">
        <v>210</v>
      </c>
      <c r="B122" s="12" t="s">
        <v>602</v>
      </c>
      <c r="C122" s="12" t="s">
        <v>749</v>
      </c>
      <c r="D122" s="12" t="s">
        <v>752</v>
      </c>
      <c r="E122" s="12" t="s">
        <v>616</v>
      </c>
      <c r="F122" s="12" t="s">
        <v>606</v>
      </c>
      <c r="G122" s="5" t="s">
        <v>25</v>
      </c>
      <c r="H122" s="6" t="s">
        <v>26</v>
      </c>
      <c r="I122" s="15" t="s">
        <v>237</v>
      </c>
      <c r="J122" s="6" t="s">
        <v>314</v>
      </c>
      <c r="K122" s="6" t="s">
        <v>525</v>
      </c>
      <c r="L122" s="12">
        <v>197913</v>
      </c>
      <c r="M122" s="12">
        <v>494782</v>
      </c>
      <c r="N122" s="16">
        <v>58.89</v>
      </c>
      <c r="O122" s="6">
        <v>100</v>
      </c>
      <c r="P122" s="6"/>
    </row>
    <row r="123" spans="1:16" ht="16.2" x14ac:dyDescent="0.4">
      <c r="A123" s="12">
        <v>211</v>
      </c>
      <c r="B123" s="12" t="s">
        <v>602</v>
      </c>
      <c r="C123" s="12" t="s">
        <v>749</v>
      </c>
      <c r="D123" s="12" t="s">
        <v>753</v>
      </c>
      <c r="E123" s="12" t="s">
        <v>616</v>
      </c>
      <c r="F123" s="12" t="s">
        <v>606</v>
      </c>
      <c r="G123" s="5" t="s">
        <v>127</v>
      </c>
      <c r="H123" s="6" t="s">
        <v>128</v>
      </c>
      <c r="I123" s="15" t="s">
        <v>237</v>
      </c>
      <c r="J123" s="6" t="s">
        <v>314</v>
      </c>
      <c r="K123" s="6" t="s">
        <v>525</v>
      </c>
      <c r="L123" s="12">
        <v>101620</v>
      </c>
      <c r="M123" s="12">
        <v>254049</v>
      </c>
      <c r="N123" s="16">
        <v>95.4</v>
      </c>
      <c r="O123" s="6">
        <v>100</v>
      </c>
      <c r="P123" s="6"/>
    </row>
    <row r="124" spans="1:16" ht="16.2" x14ac:dyDescent="0.4">
      <c r="A124" s="12">
        <v>216</v>
      </c>
      <c r="B124" s="12" t="s">
        <v>754</v>
      </c>
      <c r="C124" s="12" t="s">
        <v>755</v>
      </c>
      <c r="D124" s="12" t="s">
        <v>756</v>
      </c>
      <c r="E124" s="12" t="s">
        <v>618</v>
      </c>
      <c r="F124" s="12" t="s">
        <v>606</v>
      </c>
      <c r="G124" s="5" t="s">
        <v>29</v>
      </c>
      <c r="H124" s="6" t="s">
        <v>30</v>
      </c>
      <c r="I124" s="15" t="s">
        <v>236</v>
      </c>
      <c r="J124" s="6" t="s">
        <v>400</v>
      </c>
      <c r="K124" s="6" t="s">
        <v>551</v>
      </c>
      <c r="L124" s="12">
        <v>95716</v>
      </c>
      <c r="M124" s="12">
        <v>239288</v>
      </c>
      <c r="N124" s="16">
        <v>36</v>
      </c>
      <c r="O124" s="6">
        <v>100</v>
      </c>
      <c r="P124" s="6"/>
    </row>
    <row r="125" spans="1:16" ht="16.2" x14ac:dyDescent="0.4">
      <c r="A125" s="12">
        <v>217</v>
      </c>
      <c r="B125" s="12" t="s">
        <v>754</v>
      </c>
      <c r="C125" s="12" t="s">
        <v>755</v>
      </c>
      <c r="D125" s="12" t="s">
        <v>757</v>
      </c>
      <c r="E125" s="12" t="s">
        <v>614</v>
      </c>
      <c r="F125" s="12" t="s">
        <v>606</v>
      </c>
      <c r="G125" s="5" t="s">
        <v>187</v>
      </c>
      <c r="H125" s="6" t="s">
        <v>188</v>
      </c>
      <c r="I125" s="15" t="s">
        <v>236</v>
      </c>
      <c r="J125" s="6" t="s">
        <v>400</v>
      </c>
      <c r="K125" s="6" t="s">
        <v>551</v>
      </c>
      <c r="L125" s="12">
        <v>1193</v>
      </c>
      <c r="M125" s="12">
        <v>2981</v>
      </c>
      <c r="N125" s="16">
        <v>45</v>
      </c>
      <c r="O125" s="6">
        <v>100</v>
      </c>
      <c r="P125" s="6"/>
    </row>
    <row r="126" spans="1:16" ht="16.2" x14ac:dyDescent="0.4">
      <c r="A126" s="12">
        <v>219</v>
      </c>
      <c r="B126" s="12" t="s">
        <v>754</v>
      </c>
      <c r="C126" s="12" t="s">
        <v>758</v>
      </c>
      <c r="D126" s="12" t="s">
        <v>759</v>
      </c>
      <c r="E126" s="12" t="s">
        <v>616</v>
      </c>
      <c r="F126" s="12" t="s">
        <v>606</v>
      </c>
      <c r="G126" s="5" t="s">
        <v>85</v>
      </c>
      <c r="H126" s="6" t="s">
        <v>86</v>
      </c>
      <c r="I126" s="15" t="s">
        <v>236</v>
      </c>
      <c r="J126" s="6" t="s">
        <v>400</v>
      </c>
      <c r="K126" s="6" t="s">
        <v>551</v>
      </c>
      <c r="L126" s="12">
        <v>1992</v>
      </c>
      <c r="M126" s="12">
        <v>4978</v>
      </c>
      <c r="N126" s="16">
        <v>826.2</v>
      </c>
      <c r="O126" s="6">
        <v>100</v>
      </c>
      <c r="P126" s="6"/>
    </row>
    <row r="127" spans="1:16" ht="16.2" x14ac:dyDescent="0.4">
      <c r="A127" s="12">
        <v>222</v>
      </c>
      <c r="B127" s="12" t="s">
        <v>754</v>
      </c>
      <c r="C127" s="12" t="s">
        <v>760</v>
      </c>
      <c r="D127" s="12" t="s">
        <v>761</v>
      </c>
      <c r="E127" s="12" t="s">
        <v>621</v>
      </c>
      <c r="F127" s="12" t="s">
        <v>606</v>
      </c>
      <c r="G127" s="5" t="s">
        <v>161</v>
      </c>
      <c r="H127" s="6" t="s">
        <v>162</v>
      </c>
      <c r="I127" s="15" t="s">
        <v>265</v>
      </c>
      <c r="J127" s="6" t="s">
        <v>452</v>
      </c>
      <c r="K127" s="6" t="s">
        <v>519</v>
      </c>
      <c r="L127" s="12">
        <v>487</v>
      </c>
      <c r="M127" s="12">
        <v>1216</v>
      </c>
      <c r="N127" s="16">
        <v>9.4600000000000009</v>
      </c>
      <c r="O127" s="6">
        <v>100</v>
      </c>
      <c r="P127" s="6"/>
    </row>
    <row r="128" spans="1:16" ht="14.4" x14ac:dyDescent="0.3">
      <c r="A128"/>
      <c r="B128"/>
      <c r="C128"/>
      <c r="D128"/>
      <c r="E128"/>
      <c r="F128"/>
      <c r="G128"/>
      <c r="H128"/>
      <c r="I128"/>
      <c r="J128"/>
      <c r="K128"/>
      <c r="L128"/>
      <c r="M128"/>
      <c r="N128"/>
      <c r="O128"/>
      <c r="P128"/>
    </row>
    <row r="129" spans="1:16" ht="14.4" x14ac:dyDescent="0.3">
      <c r="A129"/>
      <c r="B129"/>
      <c r="C129"/>
      <c r="D129"/>
      <c r="E129"/>
      <c r="F129"/>
      <c r="G129"/>
      <c r="H129"/>
      <c r="I129"/>
      <c r="J129"/>
      <c r="K129"/>
      <c r="L129"/>
      <c r="M129"/>
      <c r="N129"/>
      <c r="O129"/>
      <c r="P129"/>
    </row>
    <row r="130" spans="1:16" ht="14.4" x14ac:dyDescent="0.3">
      <c r="A130"/>
      <c r="B130"/>
      <c r="C130"/>
      <c r="D130"/>
      <c r="E130"/>
      <c r="F130"/>
      <c r="G130"/>
      <c r="H130"/>
      <c r="I130"/>
      <c r="J130"/>
      <c r="K130"/>
      <c r="L130"/>
      <c r="M130"/>
      <c r="N130"/>
      <c r="O130"/>
      <c r="P130"/>
    </row>
    <row r="131" spans="1:16" ht="14.4" x14ac:dyDescent="0.3">
      <c r="A131"/>
      <c r="B131"/>
      <c r="C131"/>
      <c r="D131"/>
      <c r="E131"/>
      <c r="F131"/>
      <c r="G131"/>
      <c r="H131"/>
      <c r="I131"/>
      <c r="J131"/>
      <c r="K131"/>
      <c r="L131"/>
      <c r="M131"/>
      <c r="N131"/>
      <c r="O131"/>
      <c r="P131"/>
    </row>
    <row r="132" spans="1:16" ht="14.4" x14ac:dyDescent="0.3">
      <c r="A132"/>
      <c r="B132"/>
      <c r="C132"/>
      <c r="D132"/>
      <c r="E132"/>
      <c r="F132"/>
      <c r="G132"/>
      <c r="H132"/>
      <c r="I132"/>
      <c r="J132"/>
      <c r="K132"/>
      <c r="L132"/>
      <c r="M132"/>
      <c r="N132"/>
      <c r="O132"/>
      <c r="P132"/>
    </row>
    <row r="133" spans="1:16" ht="14.4" x14ac:dyDescent="0.3">
      <c r="A133"/>
      <c r="B133"/>
      <c r="C133"/>
      <c r="D133"/>
      <c r="E133"/>
      <c r="F133"/>
      <c r="G133"/>
      <c r="H133"/>
      <c r="I133"/>
      <c r="J133"/>
      <c r="K133"/>
      <c r="L133"/>
      <c r="M133"/>
      <c r="N133"/>
      <c r="O133"/>
      <c r="P133"/>
    </row>
    <row r="134" spans="1:16" ht="14.4" x14ac:dyDescent="0.3">
      <c r="A134"/>
      <c r="B134"/>
      <c r="C134"/>
      <c r="D134"/>
      <c r="E134"/>
      <c r="F134"/>
      <c r="G134"/>
      <c r="H134"/>
      <c r="I134"/>
      <c r="J134"/>
      <c r="K134"/>
      <c r="L134"/>
      <c r="M134"/>
      <c r="N134"/>
      <c r="O134"/>
      <c r="P134"/>
    </row>
    <row r="135" spans="1:16" ht="14.4" x14ac:dyDescent="0.3">
      <c r="A135"/>
      <c r="B135"/>
      <c r="C135"/>
      <c r="D135"/>
      <c r="E135"/>
      <c r="F135"/>
      <c r="G135"/>
      <c r="H135"/>
      <c r="I135"/>
      <c r="J135"/>
      <c r="K135"/>
      <c r="L135"/>
      <c r="M135"/>
      <c r="N135"/>
      <c r="O135"/>
      <c r="P135"/>
    </row>
    <row r="136" spans="1:16" ht="14.4" x14ac:dyDescent="0.3">
      <c r="A136"/>
      <c r="B136"/>
      <c r="C136"/>
      <c r="D136"/>
      <c r="E136"/>
      <c r="F136"/>
      <c r="G136"/>
      <c r="H136"/>
      <c r="I136"/>
      <c r="J136"/>
      <c r="K136"/>
      <c r="L136"/>
      <c r="M136"/>
      <c r="N136"/>
      <c r="O136"/>
      <c r="P136"/>
    </row>
    <row r="137" spans="1:16" ht="14.4" x14ac:dyDescent="0.3">
      <c r="A137"/>
      <c r="B137"/>
      <c r="C137"/>
      <c r="D137"/>
      <c r="E137"/>
      <c r="F137"/>
      <c r="G137"/>
      <c r="H137"/>
      <c r="I137"/>
      <c r="J137"/>
      <c r="K137"/>
      <c r="L137"/>
      <c r="M137"/>
      <c r="N137"/>
      <c r="O137"/>
      <c r="P137"/>
    </row>
    <row r="138" spans="1:16" ht="14.4" x14ac:dyDescent="0.3">
      <c r="A138"/>
      <c r="B138"/>
      <c r="C138"/>
      <c r="D138"/>
      <c r="E138"/>
      <c r="F138"/>
      <c r="G138"/>
      <c r="H138"/>
      <c r="I138"/>
      <c r="J138"/>
      <c r="K138"/>
      <c r="L138"/>
      <c r="M138"/>
      <c r="N138"/>
      <c r="O138"/>
      <c r="P138"/>
    </row>
    <row r="139" spans="1:16" ht="14.4" x14ac:dyDescent="0.3">
      <c r="A139"/>
      <c r="B139"/>
      <c r="C139"/>
      <c r="D139"/>
      <c r="E139"/>
      <c r="F139"/>
      <c r="G139"/>
      <c r="H139"/>
      <c r="I139"/>
      <c r="J139"/>
      <c r="K139"/>
      <c r="L139"/>
      <c r="M139"/>
      <c r="N139"/>
      <c r="O139"/>
      <c r="P139"/>
    </row>
    <row r="140" spans="1:16" ht="14.4" x14ac:dyDescent="0.3">
      <c r="A140"/>
      <c r="B140"/>
      <c r="C140"/>
      <c r="D140"/>
      <c r="E140"/>
      <c r="F140"/>
      <c r="G140"/>
      <c r="H140"/>
      <c r="I140"/>
      <c r="J140"/>
      <c r="K140"/>
      <c r="L140"/>
      <c r="M140"/>
      <c r="N140"/>
      <c r="O140"/>
      <c r="P140"/>
    </row>
    <row r="141" spans="1:16" ht="14.4" x14ac:dyDescent="0.3">
      <c r="A141"/>
      <c r="B141"/>
      <c r="C141"/>
      <c r="D141"/>
      <c r="E141"/>
      <c r="F141"/>
      <c r="G141"/>
      <c r="H141"/>
      <c r="I141"/>
      <c r="J141"/>
      <c r="K141"/>
      <c r="L141"/>
      <c r="M141"/>
      <c r="N141"/>
      <c r="O141"/>
      <c r="P141"/>
    </row>
    <row r="142" spans="1:16" ht="14.4" x14ac:dyDescent="0.3">
      <c r="A142"/>
      <c r="B142"/>
      <c r="C142"/>
      <c r="D142"/>
      <c r="E142"/>
      <c r="F142"/>
      <c r="G142"/>
      <c r="H142"/>
      <c r="I142"/>
      <c r="J142"/>
      <c r="K142"/>
      <c r="L142"/>
      <c r="M142"/>
      <c r="N142"/>
      <c r="O142"/>
      <c r="P142"/>
    </row>
    <row r="143" spans="1:16" ht="14.4" x14ac:dyDescent="0.3">
      <c r="A143"/>
      <c r="B143"/>
      <c r="C143"/>
      <c r="D143"/>
      <c r="E143"/>
      <c r="F143"/>
      <c r="G143"/>
      <c r="H143"/>
      <c r="I143"/>
      <c r="J143"/>
      <c r="K143"/>
      <c r="L143"/>
      <c r="M143"/>
      <c r="N143"/>
      <c r="O143"/>
      <c r="P143"/>
    </row>
    <row r="144" spans="1:16" ht="14.4" x14ac:dyDescent="0.3">
      <c r="A144"/>
      <c r="B144"/>
      <c r="C144"/>
      <c r="D144"/>
      <c r="E144"/>
      <c r="F144"/>
      <c r="G144"/>
      <c r="H144"/>
      <c r="I144"/>
      <c r="J144"/>
      <c r="K144"/>
      <c r="L144"/>
      <c r="M144"/>
      <c r="N144"/>
      <c r="O144"/>
      <c r="P144"/>
    </row>
    <row r="145" spans="1:16" ht="14.4" x14ac:dyDescent="0.3">
      <c r="A145"/>
      <c r="B145"/>
      <c r="C145"/>
      <c r="D145"/>
      <c r="E145"/>
      <c r="F145"/>
      <c r="G145"/>
      <c r="H145"/>
      <c r="I145"/>
      <c r="J145"/>
      <c r="K145"/>
      <c r="L145"/>
      <c r="M145"/>
      <c r="N145"/>
      <c r="O145"/>
      <c r="P145"/>
    </row>
    <row r="146" spans="1:16" ht="14.4" x14ac:dyDescent="0.3">
      <c r="A146"/>
      <c r="B146"/>
      <c r="C146"/>
      <c r="D146"/>
      <c r="E146"/>
      <c r="F146"/>
      <c r="G146"/>
      <c r="H146"/>
      <c r="I146"/>
      <c r="J146"/>
      <c r="K146"/>
      <c r="L146"/>
      <c r="M146"/>
      <c r="N146"/>
      <c r="O146"/>
      <c r="P146"/>
    </row>
    <row r="147" spans="1:16" ht="14.4" x14ac:dyDescent="0.3">
      <c r="A147"/>
      <c r="B147"/>
      <c r="C147"/>
      <c r="D147"/>
      <c r="E147"/>
      <c r="F147"/>
      <c r="G147"/>
      <c r="H147"/>
      <c r="I147"/>
      <c r="J147"/>
      <c r="K147"/>
      <c r="L147"/>
      <c r="M147"/>
      <c r="N147"/>
      <c r="O147"/>
      <c r="P147"/>
    </row>
    <row r="148" spans="1:16" ht="14.4" x14ac:dyDescent="0.3">
      <c r="A148"/>
      <c r="B148"/>
      <c r="C148"/>
      <c r="D148"/>
      <c r="E148"/>
      <c r="F148"/>
      <c r="G148"/>
      <c r="H148"/>
      <c r="I148"/>
      <c r="J148"/>
      <c r="K148"/>
      <c r="L148"/>
      <c r="M148"/>
      <c r="N148"/>
      <c r="O148"/>
      <c r="P148"/>
    </row>
    <row r="149" spans="1:16" ht="14.4" x14ac:dyDescent="0.3">
      <c r="A149"/>
      <c r="B149"/>
      <c r="C149"/>
      <c r="D149"/>
      <c r="E149"/>
      <c r="F149"/>
      <c r="G149"/>
      <c r="H149"/>
      <c r="I149"/>
      <c r="J149"/>
      <c r="K149"/>
      <c r="L149"/>
      <c r="M149"/>
      <c r="N149"/>
      <c r="O149"/>
      <c r="P149"/>
    </row>
    <row r="150" spans="1:16" ht="14.4" x14ac:dyDescent="0.3">
      <c r="A150"/>
      <c r="B150"/>
      <c r="C150"/>
      <c r="D150"/>
      <c r="E150"/>
      <c r="F150"/>
      <c r="G150"/>
      <c r="H150"/>
      <c r="I150"/>
      <c r="J150"/>
      <c r="K150"/>
      <c r="L150"/>
      <c r="M150"/>
      <c r="N150"/>
      <c r="O150"/>
      <c r="P150"/>
    </row>
  </sheetData>
  <sortState ref="A2:P150">
    <sortCondition ref="A2:A150"/>
    <sortCondition descending="1" ref="O2:O15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baseColWidth="10" defaultRowHeight="14.4" x14ac:dyDescent="0.3"/>
  <cols>
    <col min="1" max="1" width="6.77734375" bestFit="1" customWidth="1"/>
    <col min="2" max="3" width="4.5546875" bestFit="1" customWidth="1"/>
    <col min="4" max="4" width="5.77734375" bestFit="1" customWidth="1"/>
    <col min="5" max="5" width="3.44140625" bestFit="1" customWidth="1"/>
    <col min="6" max="6" width="3.33203125" bestFit="1" customWidth="1"/>
  </cols>
  <sheetData>
    <row r="1" spans="1:21" ht="48" x14ac:dyDescent="0.3">
      <c r="A1" s="19" t="s">
        <v>0</v>
      </c>
      <c r="B1" s="19" t="s">
        <v>597</v>
      </c>
      <c r="C1" s="19" t="s">
        <v>598</v>
      </c>
      <c r="D1" s="19" t="s">
        <v>599</v>
      </c>
      <c r="E1" s="19" t="s">
        <v>600</v>
      </c>
      <c r="F1" s="19" t="s">
        <v>601</v>
      </c>
      <c r="G1" s="21" t="s">
        <v>232</v>
      </c>
      <c r="H1" s="19" t="s">
        <v>1</v>
      </c>
      <c r="I1" s="13" t="s">
        <v>2</v>
      </c>
      <c r="J1" s="19" t="s">
        <v>9</v>
      </c>
      <c r="K1" s="19" t="s">
        <v>762</v>
      </c>
      <c r="L1" s="22" t="s">
        <v>6</v>
      </c>
      <c r="M1" s="22" t="s">
        <v>5</v>
      </c>
      <c r="N1" s="23" t="s">
        <v>8</v>
      </c>
      <c r="O1" s="19" t="s">
        <v>3</v>
      </c>
      <c r="P1" s="19" t="s">
        <v>11</v>
      </c>
      <c r="Q1" s="19" t="s">
        <v>4</v>
      </c>
      <c r="R1" s="19" t="s">
        <v>12</v>
      </c>
      <c r="S1" s="19" t="s">
        <v>10</v>
      </c>
      <c r="T1" s="19" t="s">
        <v>231</v>
      </c>
      <c r="U1" s="23" t="s">
        <v>7</v>
      </c>
    </row>
    <row r="2" spans="1:21" ht="16.2" x14ac:dyDescent="0.4">
      <c r="A2" s="12">
        <v>17</v>
      </c>
      <c r="B2" s="12" t="s">
        <v>602</v>
      </c>
      <c r="C2" s="12" t="s">
        <v>624</v>
      </c>
      <c r="D2" s="12" t="s">
        <v>625</v>
      </c>
      <c r="E2" s="12" t="s">
        <v>605</v>
      </c>
      <c r="F2" s="12" t="s">
        <v>618</v>
      </c>
      <c r="G2" s="5" t="s">
        <v>149</v>
      </c>
      <c r="H2" s="6" t="s">
        <v>150</v>
      </c>
      <c r="I2" s="15" t="s">
        <v>240</v>
      </c>
      <c r="J2" s="6" t="s">
        <v>339</v>
      </c>
      <c r="K2" s="6" t="s">
        <v>535</v>
      </c>
      <c r="L2" s="12">
        <v>31058</v>
      </c>
      <c r="M2" s="12">
        <v>77645</v>
      </c>
      <c r="N2" s="16">
        <v>40.25</v>
      </c>
      <c r="O2" s="6" t="s">
        <v>340</v>
      </c>
      <c r="P2" s="29" t="s">
        <v>339</v>
      </c>
      <c r="Q2" s="18" t="s">
        <v>346</v>
      </c>
      <c r="R2" s="18" t="s">
        <v>347</v>
      </c>
      <c r="S2" s="18" t="s">
        <v>269</v>
      </c>
      <c r="T2" s="6">
        <v>100</v>
      </c>
      <c r="U2" s="6"/>
    </row>
    <row r="3" spans="1:21" ht="16.2" x14ac:dyDescent="0.4">
      <c r="A3" s="12">
        <v>21</v>
      </c>
      <c r="B3" s="12" t="s">
        <v>602</v>
      </c>
      <c r="C3" s="12" t="s">
        <v>624</v>
      </c>
      <c r="D3" s="12" t="s">
        <v>626</v>
      </c>
      <c r="E3" s="12" t="s">
        <v>605</v>
      </c>
      <c r="F3" s="12" t="s">
        <v>618</v>
      </c>
      <c r="G3" s="5" t="s">
        <v>199</v>
      </c>
      <c r="H3" s="6" t="s">
        <v>200</v>
      </c>
      <c r="I3" s="15" t="s">
        <v>240</v>
      </c>
      <c r="J3" s="6" t="s">
        <v>339</v>
      </c>
      <c r="K3" s="6" t="s">
        <v>535</v>
      </c>
      <c r="L3" s="12">
        <v>2912</v>
      </c>
      <c r="M3" s="12">
        <v>7281</v>
      </c>
      <c r="N3" s="16">
        <v>224.25</v>
      </c>
      <c r="O3" s="6" t="s">
        <v>340</v>
      </c>
      <c r="P3" s="29" t="s">
        <v>339</v>
      </c>
      <c r="Q3" s="18" t="s">
        <v>346</v>
      </c>
      <c r="R3" s="18" t="s">
        <v>347</v>
      </c>
      <c r="S3" s="18" t="s">
        <v>269</v>
      </c>
      <c r="T3" s="6">
        <v>20</v>
      </c>
      <c r="U3" s="6"/>
    </row>
    <row r="4" spans="1:21" ht="16.2" x14ac:dyDescent="0.4">
      <c r="A4" s="12">
        <v>33</v>
      </c>
      <c r="B4" s="12" t="s">
        <v>602</v>
      </c>
      <c r="C4" s="12" t="s">
        <v>630</v>
      </c>
      <c r="D4" s="12" t="s">
        <v>632</v>
      </c>
      <c r="E4" s="12" t="s">
        <v>618</v>
      </c>
      <c r="F4" s="12" t="s">
        <v>606</v>
      </c>
      <c r="G4" s="5" t="s">
        <v>39</v>
      </c>
      <c r="H4" s="6" t="s">
        <v>40</v>
      </c>
      <c r="I4" s="15" t="s">
        <v>240</v>
      </c>
      <c r="J4" s="6" t="s">
        <v>339</v>
      </c>
      <c r="K4" s="6" t="s">
        <v>535</v>
      </c>
      <c r="L4" s="12">
        <v>9405</v>
      </c>
      <c r="M4" s="12">
        <v>23512</v>
      </c>
      <c r="N4" s="16">
        <v>11.37</v>
      </c>
      <c r="O4" s="6" t="s">
        <v>341</v>
      </c>
      <c r="P4" s="6" t="s">
        <v>342</v>
      </c>
      <c r="Q4" s="18" t="s">
        <v>482</v>
      </c>
      <c r="R4" s="18" t="s">
        <v>348</v>
      </c>
      <c r="S4" s="18" t="s">
        <v>269</v>
      </c>
      <c r="T4" s="6">
        <v>100</v>
      </c>
      <c r="U4" s="6"/>
    </row>
    <row r="5" spans="1:21" ht="16.2" x14ac:dyDescent="0.4">
      <c r="A5" s="12">
        <v>41</v>
      </c>
      <c r="B5" s="12" t="s">
        <v>602</v>
      </c>
      <c r="C5" s="12" t="s">
        <v>630</v>
      </c>
      <c r="D5" s="12" t="s">
        <v>639</v>
      </c>
      <c r="E5" s="12" t="s">
        <v>606</v>
      </c>
      <c r="F5" s="12" t="s">
        <v>606</v>
      </c>
      <c r="G5" s="5" t="s">
        <v>79</v>
      </c>
      <c r="H5" s="6" t="s">
        <v>80</v>
      </c>
      <c r="I5" s="15" t="s">
        <v>240</v>
      </c>
      <c r="J5" s="6" t="s">
        <v>339</v>
      </c>
      <c r="K5" s="6" t="s">
        <v>535</v>
      </c>
      <c r="L5" s="12">
        <v>18</v>
      </c>
      <c r="M5" s="12">
        <v>44</v>
      </c>
      <c r="N5" s="16">
        <v>123</v>
      </c>
      <c r="O5" s="15" t="s">
        <v>240</v>
      </c>
      <c r="P5" s="6" t="s">
        <v>339</v>
      </c>
      <c r="Q5" s="18" t="s">
        <v>483</v>
      </c>
      <c r="R5" s="18" t="s">
        <v>349</v>
      </c>
      <c r="S5" s="18" t="s">
        <v>270</v>
      </c>
      <c r="T5" s="6">
        <v>100</v>
      </c>
      <c r="U5" s="6"/>
    </row>
    <row r="6" spans="1:21" ht="16.2" x14ac:dyDescent="0.4">
      <c r="A6" s="12">
        <v>63</v>
      </c>
      <c r="B6" s="12" t="s">
        <v>602</v>
      </c>
      <c r="C6" s="12" t="s">
        <v>649</v>
      </c>
      <c r="D6" s="12" t="s">
        <v>653</v>
      </c>
      <c r="E6" s="12" t="s">
        <v>647</v>
      </c>
      <c r="F6" s="12" t="s">
        <v>606</v>
      </c>
      <c r="G6" s="5" t="s">
        <v>225</v>
      </c>
      <c r="H6" s="6" t="s">
        <v>226</v>
      </c>
      <c r="I6" s="15" t="s">
        <v>240</v>
      </c>
      <c r="J6" s="6" t="s">
        <v>339</v>
      </c>
      <c r="K6" s="6" t="s">
        <v>535</v>
      </c>
      <c r="L6" s="12">
        <v>4308</v>
      </c>
      <c r="M6" s="12">
        <v>10785</v>
      </c>
      <c r="N6" s="16">
        <v>7.25</v>
      </c>
      <c r="O6" s="6" t="s">
        <v>343</v>
      </c>
      <c r="P6" s="6" t="s">
        <v>344</v>
      </c>
      <c r="Q6" s="18" t="s">
        <v>484</v>
      </c>
      <c r="R6" s="18" t="s">
        <v>350</v>
      </c>
      <c r="S6" s="18" t="s">
        <v>269</v>
      </c>
      <c r="T6" s="6">
        <v>27</v>
      </c>
      <c r="U6" s="6"/>
    </row>
    <row r="7" spans="1:21" ht="16.2" x14ac:dyDescent="0.4">
      <c r="A7" s="12">
        <v>68</v>
      </c>
      <c r="B7" s="12" t="s">
        <v>602</v>
      </c>
      <c r="C7" s="12" t="s">
        <v>649</v>
      </c>
      <c r="D7" s="12" t="s">
        <v>658</v>
      </c>
      <c r="E7" s="12" t="s">
        <v>647</v>
      </c>
      <c r="F7" s="12" t="s">
        <v>606</v>
      </c>
      <c r="G7" s="5" t="s">
        <v>101</v>
      </c>
      <c r="H7" s="6" t="s">
        <v>102</v>
      </c>
      <c r="I7" s="15" t="s">
        <v>240</v>
      </c>
      <c r="J7" s="6" t="s">
        <v>339</v>
      </c>
      <c r="K7" s="6" t="s">
        <v>535</v>
      </c>
      <c r="L7" s="12">
        <v>399230</v>
      </c>
      <c r="M7" s="12">
        <v>998075</v>
      </c>
      <c r="N7" s="16">
        <v>2.77</v>
      </c>
      <c r="O7" s="6" t="s">
        <v>343</v>
      </c>
      <c r="P7" s="6" t="s">
        <v>344</v>
      </c>
      <c r="Q7" s="18" t="s">
        <v>485</v>
      </c>
      <c r="R7" s="18" t="s">
        <v>350</v>
      </c>
      <c r="S7" s="18" t="s">
        <v>269</v>
      </c>
      <c r="T7" s="6">
        <v>100</v>
      </c>
      <c r="U7" s="6"/>
    </row>
    <row r="8" spans="1:21" ht="16.2" x14ac:dyDescent="0.4">
      <c r="A8" s="12">
        <v>80</v>
      </c>
      <c r="B8" s="12" t="s">
        <v>602</v>
      </c>
      <c r="C8" s="12" t="s">
        <v>661</v>
      </c>
      <c r="D8" s="12" t="s">
        <v>663</v>
      </c>
      <c r="E8" s="12" t="s">
        <v>647</v>
      </c>
      <c r="F8" s="12" t="s">
        <v>606</v>
      </c>
      <c r="G8" s="5" t="s">
        <v>121</v>
      </c>
      <c r="H8" s="6" t="s">
        <v>122</v>
      </c>
      <c r="I8" s="15" t="s">
        <v>240</v>
      </c>
      <c r="J8" s="6" t="s">
        <v>339</v>
      </c>
      <c r="K8" s="6" t="s">
        <v>535</v>
      </c>
      <c r="L8" s="12">
        <v>1038</v>
      </c>
      <c r="M8" s="12">
        <v>2595</v>
      </c>
      <c r="N8" s="16">
        <v>57.5</v>
      </c>
      <c r="O8" s="6" t="s">
        <v>345</v>
      </c>
      <c r="P8" s="29" t="s">
        <v>772</v>
      </c>
      <c r="Q8" s="18" t="s">
        <v>486</v>
      </c>
      <c r="R8" s="18" t="s">
        <v>351</v>
      </c>
      <c r="S8" s="18" t="s">
        <v>269</v>
      </c>
      <c r="T8" s="6">
        <v>100</v>
      </c>
      <c r="U8" s="6"/>
    </row>
    <row r="9" spans="1:21" ht="16.2" x14ac:dyDescent="0.4">
      <c r="A9" s="12">
        <v>162</v>
      </c>
      <c r="B9" s="12" t="s">
        <v>602</v>
      </c>
      <c r="C9" s="12" t="s">
        <v>721</v>
      </c>
      <c r="D9" s="12" t="s">
        <v>722</v>
      </c>
      <c r="E9" s="12" t="s">
        <v>647</v>
      </c>
      <c r="F9" s="12" t="s">
        <v>606</v>
      </c>
      <c r="G9" s="5" t="s">
        <v>71</v>
      </c>
      <c r="H9" s="6" t="s">
        <v>72</v>
      </c>
      <c r="I9" s="15" t="s">
        <v>240</v>
      </c>
      <c r="J9" s="6" t="s">
        <v>339</v>
      </c>
      <c r="K9" s="6" t="s">
        <v>535</v>
      </c>
      <c r="L9" s="12">
        <v>338910</v>
      </c>
      <c r="M9" s="12">
        <v>847273</v>
      </c>
      <c r="N9" s="16">
        <v>17.25</v>
      </c>
      <c r="O9" s="6" t="s">
        <v>345</v>
      </c>
      <c r="P9" s="29" t="s">
        <v>772</v>
      </c>
      <c r="Q9" s="18" t="s">
        <v>487</v>
      </c>
      <c r="R9" s="18" t="s">
        <v>351</v>
      </c>
      <c r="S9" s="18" t="s">
        <v>269</v>
      </c>
      <c r="T9" s="6">
        <v>100</v>
      </c>
      <c r="U9" s="6"/>
    </row>
    <row r="10" spans="1:21" ht="16.2" x14ac:dyDescent="0.4">
      <c r="A10" s="12">
        <v>165</v>
      </c>
      <c r="B10" s="12" t="s">
        <v>602</v>
      </c>
      <c r="C10" s="12" t="s">
        <v>723</v>
      </c>
      <c r="D10" s="12" t="s">
        <v>724</v>
      </c>
      <c r="E10" s="12" t="s">
        <v>618</v>
      </c>
      <c r="F10" s="12" t="s">
        <v>606</v>
      </c>
      <c r="G10" s="5" t="s">
        <v>125</v>
      </c>
      <c r="H10" s="6" t="s">
        <v>126</v>
      </c>
      <c r="I10" s="15" t="s">
        <v>240</v>
      </c>
      <c r="J10" s="6" t="s">
        <v>339</v>
      </c>
      <c r="K10" s="6" t="s">
        <v>535</v>
      </c>
      <c r="L10" s="12">
        <v>440550</v>
      </c>
      <c r="M10" s="12">
        <v>1101374</v>
      </c>
      <c r="N10" s="16">
        <v>1.78</v>
      </c>
      <c r="O10" s="6" t="s">
        <v>340</v>
      </c>
      <c r="P10" s="29" t="s">
        <v>339</v>
      </c>
      <c r="Q10" s="18" t="s">
        <v>488</v>
      </c>
      <c r="R10" s="18" t="s">
        <v>347</v>
      </c>
      <c r="S10" s="18" t="s">
        <v>269</v>
      </c>
      <c r="T10" s="6">
        <v>100</v>
      </c>
      <c r="U10" s="6"/>
    </row>
    <row r="11" spans="1:21" ht="16.2" x14ac:dyDescent="0.4">
      <c r="A11" s="12">
        <v>166</v>
      </c>
      <c r="B11" s="12" t="s">
        <v>602</v>
      </c>
      <c r="C11" s="12" t="s">
        <v>723</v>
      </c>
      <c r="D11" s="12" t="s">
        <v>725</v>
      </c>
      <c r="E11" s="12" t="s">
        <v>618</v>
      </c>
      <c r="F11" s="12" t="s">
        <v>606</v>
      </c>
      <c r="G11" s="5" t="s">
        <v>177</v>
      </c>
      <c r="H11" s="6" t="s">
        <v>178</v>
      </c>
      <c r="I11" s="15" t="s">
        <v>240</v>
      </c>
      <c r="J11" s="6" t="s">
        <v>339</v>
      </c>
      <c r="K11" s="6" t="s">
        <v>535</v>
      </c>
      <c r="L11" s="12">
        <v>80155</v>
      </c>
      <c r="M11" s="12">
        <v>200386</v>
      </c>
      <c r="N11" s="16">
        <v>2.0099999999999998</v>
      </c>
      <c r="O11" s="6" t="s">
        <v>340</v>
      </c>
      <c r="P11" s="29" t="s">
        <v>339</v>
      </c>
      <c r="Q11" s="18" t="s">
        <v>488</v>
      </c>
      <c r="R11" s="18" t="s">
        <v>347</v>
      </c>
      <c r="S11" s="18" t="s">
        <v>269</v>
      </c>
      <c r="T11" s="6">
        <v>100</v>
      </c>
      <c r="U11" s="6"/>
    </row>
    <row r="12" spans="1:21" ht="16.2" x14ac:dyDescent="0.4">
      <c r="A12" s="12">
        <v>167</v>
      </c>
      <c r="B12" s="12" t="s">
        <v>602</v>
      </c>
      <c r="C12" s="12" t="s">
        <v>723</v>
      </c>
      <c r="D12" s="12" t="s">
        <v>726</v>
      </c>
      <c r="E12" s="12" t="s">
        <v>647</v>
      </c>
      <c r="F12" s="12" t="s">
        <v>606</v>
      </c>
      <c r="G12" s="5" t="s">
        <v>19</v>
      </c>
      <c r="H12" s="6" t="s">
        <v>20</v>
      </c>
      <c r="I12" s="15" t="s">
        <v>240</v>
      </c>
      <c r="J12" s="6" t="s">
        <v>339</v>
      </c>
      <c r="K12" s="6" t="s">
        <v>535</v>
      </c>
      <c r="L12" s="12">
        <v>1617764</v>
      </c>
      <c r="M12" s="12">
        <v>4044409</v>
      </c>
      <c r="N12" s="16">
        <v>2.2400000000000002</v>
      </c>
      <c r="O12" s="6" t="s">
        <v>340</v>
      </c>
      <c r="P12" s="29" t="s">
        <v>339</v>
      </c>
      <c r="Q12" s="18" t="s">
        <v>488</v>
      </c>
      <c r="R12" s="18" t="s">
        <v>347</v>
      </c>
      <c r="S12" s="18" t="s">
        <v>269</v>
      </c>
      <c r="T12" s="6">
        <v>100</v>
      </c>
      <c r="U12" s="6"/>
    </row>
    <row r="13" spans="1:21" ht="16.2" x14ac:dyDescent="0.4">
      <c r="A13" s="12">
        <v>192</v>
      </c>
      <c r="B13" s="12" t="s">
        <v>602</v>
      </c>
      <c r="C13" s="12" t="s">
        <v>738</v>
      </c>
      <c r="D13" s="12" t="s">
        <v>741</v>
      </c>
      <c r="E13" s="12" t="s">
        <v>616</v>
      </c>
      <c r="F13" s="12" t="s">
        <v>606</v>
      </c>
      <c r="G13" s="5" t="s">
        <v>147</v>
      </c>
      <c r="H13" s="6" t="s">
        <v>148</v>
      </c>
      <c r="I13" s="15" t="s">
        <v>240</v>
      </c>
      <c r="J13" s="6" t="s">
        <v>339</v>
      </c>
      <c r="K13" s="6" t="s">
        <v>535</v>
      </c>
      <c r="L13" s="12">
        <v>2574</v>
      </c>
      <c r="M13" s="12">
        <v>6435</v>
      </c>
      <c r="N13" s="16">
        <v>226.43</v>
      </c>
      <c r="O13" s="6" t="s">
        <v>245</v>
      </c>
      <c r="P13" s="6" t="s">
        <v>334</v>
      </c>
      <c r="Q13" s="18" t="s">
        <v>489</v>
      </c>
      <c r="R13" s="18" t="s">
        <v>352</v>
      </c>
      <c r="S13" s="18" t="s">
        <v>353</v>
      </c>
      <c r="T13" s="6">
        <v>100</v>
      </c>
      <c r="U13" s="6"/>
    </row>
    <row r="14" spans="1:21" ht="16.2" x14ac:dyDescent="0.4">
      <c r="A14" s="12">
        <v>203</v>
      </c>
      <c r="B14" s="12" t="s">
        <v>602</v>
      </c>
      <c r="C14" s="12" t="s">
        <v>747</v>
      </c>
      <c r="D14" s="12" t="s">
        <v>748</v>
      </c>
      <c r="E14" s="12" t="s">
        <v>611</v>
      </c>
      <c r="F14" s="12" t="s">
        <v>606</v>
      </c>
      <c r="G14" s="5" t="s">
        <v>201</v>
      </c>
      <c r="H14" s="6" t="s">
        <v>202</v>
      </c>
      <c r="I14" s="15" t="s">
        <v>240</v>
      </c>
      <c r="J14" s="6" t="s">
        <v>339</v>
      </c>
      <c r="K14" s="6" t="s">
        <v>535</v>
      </c>
      <c r="L14" s="12">
        <v>18810</v>
      </c>
      <c r="M14" s="12">
        <v>47026</v>
      </c>
      <c r="N14" s="16">
        <v>184</v>
      </c>
      <c r="O14" s="6" t="s">
        <v>340</v>
      </c>
      <c r="P14" s="29" t="s">
        <v>339</v>
      </c>
      <c r="Q14" s="18" t="s">
        <v>307</v>
      </c>
      <c r="R14" s="18" t="s">
        <v>347</v>
      </c>
      <c r="S14" s="18" t="s">
        <v>269</v>
      </c>
      <c r="T14" s="6">
        <v>80</v>
      </c>
      <c r="U14" s="6"/>
    </row>
  </sheetData>
  <sortState ref="A2:U14">
    <sortCondition ref="B2:B14"/>
    <sortCondition ref="C2:C14"/>
    <sortCondition ref="D2:D1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Hoja1</vt:lpstr>
      <vt:lpstr>Hoja4</vt:lpstr>
      <vt:lpstr>Captura</vt:lpstr>
      <vt:lpstr>Hoja2</vt:lpstr>
      <vt:lpstr>Hoja3</vt:lpstr>
      <vt:lpstr>Hoja5</vt:lpstr>
      <vt:lpstr>Hoja6</vt:lpstr>
      <vt:lpstr>Captura!Títulos_a_imprimir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Humberto Martinez Mendoza</dc:creator>
  <cp:lastModifiedBy>Horacio Xochitemol Bautista</cp:lastModifiedBy>
  <cp:lastPrinted>2022-06-06T17:35:58Z</cp:lastPrinted>
  <dcterms:created xsi:type="dcterms:W3CDTF">2022-02-14T22:54:55Z</dcterms:created>
  <dcterms:modified xsi:type="dcterms:W3CDTF">2022-07-22T16:36:04Z</dcterms:modified>
</cp:coreProperties>
</file>