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8205" yWindow="105" windowWidth="9840" windowHeight="7440" firstSheet="7" activeTab="12"/>
  </bookViews>
  <sheets>
    <sheet name="INTEGRALES" sheetId="1" r:id="rId1"/>
    <sheet name="INTEGRALES (2)" sheetId="11" state="hidden" r:id="rId2"/>
    <sheet name="CONSERV Y SG" sheetId="5" r:id="rId3"/>
    <sheet name="NUT Y ABAST" sheetId="6" r:id="rId4"/>
    <sheet name="SUSTANTIVOS" sheetId="8" r:id="rId5"/>
    <sheet name="BIENES" sheetId="10" r:id="rId6"/>
    <sheet name="RESUMEN" sheetId="7" r:id="rId7"/>
    <sheet name="CEDULA DE MANDO" sheetId="9" r:id="rId8"/>
    <sheet name="Hoja1" sheetId="12" r:id="rId9"/>
    <sheet name="Hoja2" sheetId="13" r:id="rId10"/>
    <sheet name="Hoja3" sheetId="14" r:id="rId11"/>
    <sheet name="ADJUDICACIONES" sheetId="15" r:id="rId12"/>
    <sheet name="INVIT Y LICIT" sheetId="16" r:id="rId13"/>
    <sheet name="TOTAL RESUMEN" sheetId="17" r:id="rId14"/>
    <sheet name="Hoja4" sheetId="18" r:id="rId15"/>
  </sheets>
  <definedNames>
    <definedName name="_xlnm._FilterDatabase" localSheetId="11" hidden="1">ADJUDICACIONES!$B$1:$N$33</definedName>
    <definedName name="_xlnm._FilterDatabase" localSheetId="5" hidden="1">BIENES!$A$2:$AB$2</definedName>
    <definedName name="_xlnm._FilterDatabase" localSheetId="2" hidden="1">'CONSERV Y SG'!$A$1:$AA$31</definedName>
    <definedName name="_xlnm._FilterDatabase" localSheetId="0" hidden="1">INTEGRALES!$A$1:$AC$28</definedName>
    <definedName name="_xlnm._FilterDatabase" localSheetId="1" hidden="1">'INTEGRALES (2)'!$A$1:$AD$39</definedName>
    <definedName name="_xlnm._FilterDatabase" localSheetId="12" hidden="1">'INVIT Y LICIT'!$B$1:$N$35</definedName>
    <definedName name="_xlnm._FilterDatabase" localSheetId="3" hidden="1">'NUT Y ABAST'!$A$1:$X$1</definedName>
    <definedName name="_xlnm._FilterDatabase" localSheetId="6" hidden="1">RESUMEN!$A$1:$AB$63</definedName>
    <definedName name="_xlnm._FilterDatabase" localSheetId="4" hidden="1">SUSTANTIVOS!$A$1:$AA$7</definedName>
    <definedName name="_xlnm._FilterDatabase" localSheetId="13" hidden="1">'TOTAL RESUMEN'!$A$1:$N$1</definedName>
    <definedName name="_xlnm.Print_Area" localSheetId="2">'CONSERV Y SG'!$D$1:$H$1</definedName>
    <definedName name="_xlnm.Print_Area" localSheetId="0">INTEGRALES!$M$12:$N$26</definedName>
    <definedName name="_xlnm.Print_Area" localSheetId="6">RESUMEN!$A$1:$C$2</definedName>
  </definedNames>
  <calcPr calcId="144525"/>
</workbook>
</file>

<file path=xl/calcChain.xml><?xml version="1.0" encoding="utf-8"?>
<calcChain xmlns="http://schemas.openxmlformats.org/spreadsheetml/2006/main">
  <c r="M29" i="1" l="1"/>
  <c r="K29" i="1"/>
  <c r="J13" i="18" l="1"/>
  <c r="I13" i="18"/>
  <c r="L63" i="7" l="1"/>
  <c r="L62" i="7"/>
  <c r="L61" i="7"/>
  <c r="L60" i="7"/>
  <c r="I12" i="18"/>
  <c r="J12" i="18"/>
  <c r="I11" i="18"/>
  <c r="J11" i="18"/>
  <c r="G10" i="18" l="1"/>
  <c r="I10" i="18" s="1"/>
  <c r="J10" i="18"/>
  <c r="H10" i="18"/>
  <c r="H63" i="17" l="1"/>
  <c r="H60" i="17"/>
  <c r="H26" i="17"/>
  <c r="H25" i="17"/>
  <c r="H24" i="17"/>
  <c r="H18" i="17"/>
  <c r="H17" i="17"/>
  <c r="H16" i="17"/>
  <c r="H15" i="17"/>
  <c r="H14" i="17"/>
  <c r="H13" i="17"/>
  <c r="H12" i="17"/>
  <c r="H11" i="17"/>
  <c r="I10" i="17"/>
  <c r="H9" i="17"/>
  <c r="H8" i="17"/>
  <c r="H7" i="17"/>
  <c r="H6" i="17"/>
  <c r="H5" i="17"/>
  <c r="H4" i="17"/>
  <c r="H3" i="17"/>
  <c r="H2" i="17"/>
  <c r="H32" i="16"/>
  <c r="H29" i="16"/>
  <c r="H16" i="16"/>
  <c r="H15" i="16"/>
  <c r="H14" i="16"/>
  <c r="H9" i="16"/>
  <c r="H8" i="16"/>
  <c r="H7" i="16"/>
  <c r="H6" i="16"/>
  <c r="H5" i="16"/>
  <c r="H4" i="16"/>
  <c r="H3" i="16"/>
  <c r="H2" i="16"/>
  <c r="K2" i="5" l="1"/>
  <c r="H10" i="15"/>
  <c r="H9" i="15"/>
  <c r="H8" i="15"/>
  <c r="H7" i="15"/>
  <c r="H6" i="15"/>
  <c r="I5" i="15"/>
  <c r="H4" i="15"/>
  <c r="H3" i="15"/>
  <c r="H2" i="15"/>
  <c r="O14" i="5" l="1"/>
  <c r="K19" i="5"/>
  <c r="K20" i="5"/>
  <c r="K21" i="5"/>
  <c r="K22" i="5"/>
  <c r="K18" i="5"/>
  <c r="K17" i="5"/>
  <c r="K16" i="5"/>
  <c r="L10" i="8"/>
  <c r="L11" i="8"/>
  <c r="L12" i="8"/>
  <c r="L9" i="8"/>
  <c r="K6" i="8"/>
  <c r="K7" i="8"/>
  <c r="K5" i="8"/>
  <c r="L56" i="7" l="1"/>
  <c r="L57" i="7"/>
  <c r="L58" i="7"/>
  <c r="L59" i="7"/>
  <c r="L55" i="7"/>
  <c r="K59" i="7"/>
  <c r="K58" i="7"/>
  <c r="K57" i="7"/>
  <c r="K56" i="7"/>
  <c r="K55" i="7"/>
  <c r="K54" i="7"/>
  <c r="K53" i="7"/>
  <c r="K52" i="7"/>
  <c r="K51" i="7"/>
  <c r="K50" i="7"/>
  <c r="K49" i="7"/>
  <c r="K48" i="7"/>
  <c r="J59" i="7"/>
  <c r="J58" i="7"/>
  <c r="J57" i="7"/>
  <c r="J56" i="7"/>
  <c r="J55" i="7"/>
  <c r="J54" i="7"/>
  <c r="J53" i="7"/>
  <c r="J52" i="7"/>
  <c r="J51" i="7"/>
  <c r="J50" i="7"/>
  <c r="J49" i="7"/>
  <c r="J48" i="7"/>
  <c r="K26" i="1"/>
  <c r="L26" i="1"/>
  <c r="J46" i="7" l="1"/>
  <c r="J45" i="7"/>
  <c r="J44" i="7"/>
  <c r="K46" i="7"/>
  <c r="K45" i="7"/>
  <c r="K44" i="7"/>
  <c r="L46" i="7"/>
  <c r="L45" i="7"/>
  <c r="K15" i="5"/>
  <c r="K14" i="5"/>
  <c r="K13" i="5" l="1"/>
  <c r="M26" i="1" l="1"/>
  <c r="J3" i="7"/>
  <c r="J4" i="7"/>
  <c r="J5" i="7"/>
  <c r="J6" i="7"/>
  <c r="J7" i="7"/>
  <c r="J8" i="7"/>
  <c r="J9" i="7"/>
  <c r="J10" i="7"/>
  <c r="J11" i="7"/>
  <c r="J12" i="7"/>
  <c r="J13" i="7"/>
  <c r="J14" i="7"/>
  <c r="J15" i="7"/>
  <c r="J16" i="7"/>
  <c r="J17" i="7"/>
  <c r="J18" i="7"/>
  <c r="J19" i="7"/>
  <c r="J20" i="7"/>
  <c r="J21" i="7"/>
  <c r="J22" i="7"/>
  <c r="J23" i="7"/>
  <c r="J24" i="7"/>
  <c r="J25" i="7"/>
  <c r="J26" i="7"/>
  <c r="J27" i="7"/>
  <c r="J28" i="7"/>
  <c r="J29" i="7"/>
  <c r="J30" i="7"/>
  <c r="J31" i="7"/>
  <c r="J32" i="7"/>
  <c r="J33" i="7"/>
  <c r="J34" i="7"/>
  <c r="J35" i="7"/>
  <c r="J36" i="7"/>
  <c r="J37" i="7"/>
  <c r="J38" i="7"/>
  <c r="J39" i="7"/>
  <c r="J40" i="7"/>
  <c r="J41" i="7"/>
  <c r="J42" i="7"/>
  <c r="J43" i="7"/>
  <c r="J2" i="7"/>
  <c r="M25" i="1" l="1"/>
  <c r="K25" i="1" l="1"/>
  <c r="K24" i="1"/>
  <c r="K23" i="1"/>
  <c r="K22" i="1"/>
  <c r="K21" i="1"/>
  <c r="K20" i="1"/>
  <c r="K19" i="1"/>
  <c r="M24" i="1" l="1"/>
  <c r="L25" i="1"/>
  <c r="L24" i="1"/>
  <c r="L23" i="1"/>
  <c r="L22" i="1"/>
  <c r="L21" i="1"/>
  <c r="L20" i="1"/>
  <c r="L19" i="1"/>
  <c r="K41" i="7" l="1"/>
  <c r="K40" i="7"/>
  <c r="K39" i="7"/>
  <c r="K38" i="7"/>
  <c r="K37" i="7"/>
  <c r="K36" i="7"/>
  <c r="K35" i="7"/>
  <c r="K34" i="7"/>
  <c r="K33" i="7"/>
  <c r="K32" i="7"/>
  <c r="K31" i="7"/>
  <c r="K30" i="7"/>
  <c r="K29" i="7"/>
  <c r="K28" i="7"/>
  <c r="K27" i="7"/>
  <c r="K26" i="7"/>
  <c r="K25" i="7"/>
  <c r="K24" i="7"/>
  <c r="K23" i="7"/>
  <c r="K22" i="7"/>
  <c r="K21" i="7"/>
  <c r="K20" i="7"/>
  <c r="K19" i="7"/>
  <c r="K18" i="7"/>
  <c r="K17" i="7"/>
  <c r="K16" i="7"/>
  <c r="K15" i="7"/>
  <c r="K14" i="7"/>
  <c r="K13" i="7"/>
  <c r="K12" i="7"/>
  <c r="K11" i="7"/>
  <c r="K10" i="7"/>
  <c r="K9" i="7"/>
  <c r="K8" i="7"/>
  <c r="K7" i="7"/>
  <c r="K6" i="7"/>
  <c r="K5" i="7"/>
  <c r="K4" i="7"/>
  <c r="K3" i="7"/>
  <c r="L37" i="7"/>
  <c r="L36" i="7"/>
  <c r="L35" i="7"/>
  <c r="L41" i="7"/>
  <c r="K11" i="5"/>
  <c r="K12" i="5"/>
  <c r="K10" i="5"/>
  <c r="K4" i="8"/>
  <c r="K8" i="6"/>
  <c r="L34" i="7"/>
  <c r="L33" i="7" l="1"/>
  <c r="L32" i="7" l="1"/>
  <c r="L31" i="7"/>
  <c r="L30" i="7"/>
  <c r="L29" i="7"/>
  <c r="M18" i="1"/>
  <c r="L18" i="1"/>
  <c r="K18" i="1"/>
  <c r="M17" i="1"/>
  <c r="L17" i="1"/>
  <c r="L16" i="1"/>
  <c r="K17" i="1"/>
  <c r="M16" i="1" l="1"/>
  <c r="K16" i="1"/>
  <c r="M15" i="1" l="1"/>
  <c r="K15" i="1"/>
  <c r="L15" i="1" l="1"/>
  <c r="K2" i="7" l="1"/>
  <c r="L2" i="1" l="1"/>
  <c r="L14" i="1"/>
  <c r="L13" i="1"/>
  <c r="L12" i="1"/>
  <c r="L11" i="1"/>
  <c r="L10" i="1"/>
  <c r="L9" i="1"/>
  <c r="L8" i="1"/>
  <c r="L7" i="1"/>
  <c r="L6" i="1"/>
  <c r="L5" i="1"/>
  <c r="L4" i="1"/>
  <c r="L3" i="1"/>
  <c r="A1" i="14"/>
  <c r="A2" i="14" s="1"/>
  <c r="A3" i="14" s="1"/>
  <c r="A4" i="14" s="1"/>
  <c r="A5" i="14" s="1"/>
  <c r="A6" i="14" s="1"/>
  <c r="A7" i="14" s="1"/>
  <c r="A8" i="14" s="1"/>
  <c r="A9" i="14" s="1"/>
  <c r="A10" i="14" s="1"/>
  <c r="A11" i="14" s="1"/>
  <c r="A12" i="14" s="1"/>
  <c r="A13" i="14" s="1"/>
  <c r="A14" i="14" s="1"/>
  <c r="A15" i="14" s="1"/>
  <c r="A16" i="14" s="1"/>
  <c r="A17" i="14" s="1"/>
  <c r="A18" i="14" s="1"/>
  <c r="A19" i="14" s="1"/>
  <c r="A20" i="14" s="1"/>
  <c r="A21" i="14" s="1"/>
  <c r="A22" i="14" s="1"/>
  <c r="A23" i="14" s="1"/>
  <c r="A24" i="14" s="1"/>
  <c r="A25" i="14" s="1"/>
  <c r="A26" i="14" s="1"/>
  <c r="A27" i="14" s="1"/>
  <c r="A28" i="14" s="1"/>
  <c r="A29" i="14" s="1"/>
  <c r="A30" i="14" s="1"/>
  <c r="A31" i="14" s="1"/>
  <c r="A32" i="14" s="1"/>
  <c r="A33" i="14" s="1"/>
  <c r="A34" i="14" s="1"/>
  <c r="A35" i="14" s="1"/>
  <c r="A36" i="14" s="1"/>
  <c r="A37" i="14" s="1"/>
  <c r="A38" i="14" s="1"/>
  <c r="A39" i="14" s="1"/>
  <c r="A40" i="14" s="1"/>
  <c r="A41" i="14" s="1"/>
  <c r="A42" i="14" s="1"/>
  <c r="A43" i="14" s="1"/>
  <c r="A44" i="14" s="1"/>
  <c r="A45" i="14" s="1"/>
  <c r="A46" i="14" s="1"/>
  <c r="A47" i="14" s="1"/>
  <c r="A48" i="14" s="1"/>
  <c r="A49" i="14" s="1"/>
  <c r="A50" i="14" s="1"/>
  <c r="A51" i="14" s="1"/>
  <c r="A52" i="14" s="1"/>
  <c r="A53" i="14" s="1"/>
  <c r="A54" i="14" s="1"/>
  <c r="A55" i="14" s="1"/>
  <c r="A56" i="14" s="1"/>
  <c r="A57" i="14" s="1"/>
  <c r="A58" i="14" s="1"/>
  <c r="A59" i="14" s="1"/>
  <c r="A60" i="14" s="1"/>
  <c r="A61" i="14" s="1"/>
  <c r="A62" i="14" s="1"/>
  <c r="A63" i="14" s="1"/>
  <c r="A64" i="14" s="1"/>
  <c r="A65" i="14" s="1"/>
  <c r="A66" i="14" s="1"/>
  <c r="A67" i="14" s="1"/>
  <c r="A68" i="14" s="1"/>
  <c r="A69" i="14" s="1"/>
  <c r="A70" i="14" s="1"/>
  <c r="A71" i="14" s="1"/>
  <c r="A72" i="14" s="1"/>
  <c r="A73" i="14" s="1"/>
  <c r="A74" i="14" s="1"/>
  <c r="A75" i="14" s="1"/>
  <c r="A76" i="14" s="1"/>
  <c r="A77" i="14" s="1"/>
  <c r="A78" i="14" s="1"/>
  <c r="A79" i="14" s="1"/>
  <c r="A80" i="14" s="1"/>
  <c r="A81" i="14" s="1"/>
  <c r="A82" i="14" s="1"/>
  <c r="A83" i="14" s="1"/>
  <c r="A84" i="14" s="1"/>
  <c r="A85" i="14" s="1"/>
  <c r="A86" i="14" s="1"/>
  <c r="A87" i="14" s="1"/>
  <c r="A88" i="14" s="1"/>
  <c r="A89" i="14" s="1"/>
  <c r="A90" i="14" s="1"/>
  <c r="A91" i="14" s="1"/>
  <c r="A92" i="14" s="1"/>
  <c r="A93" i="14" s="1"/>
  <c r="A94" i="14" s="1"/>
  <c r="A95" i="14" s="1"/>
  <c r="A96" i="14" s="1"/>
  <c r="A97" i="14" s="1"/>
  <c r="A98" i="14" s="1"/>
  <c r="A99" i="14" s="1"/>
  <c r="A100" i="14" s="1"/>
  <c r="A101" i="14" s="1"/>
  <c r="A102" i="14" s="1"/>
  <c r="A103" i="14" s="1"/>
  <c r="A104" i="14" s="1"/>
  <c r="A105" i="14" s="1"/>
  <c r="A106" i="14" s="1"/>
  <c r="A107" i="14" s="1"/>
  <c r="A108" i="14" s="1"/>
  <c r="A109" i="14" s="1"/>
  <c r="A110" i="14" s="1"/>
  <c r="A111" i="14" s="1"/>
  <c r="A112" i="14" s="1"/>
  <c r="A113" i="14" s="1"/>
  <c r="A114" i="14" s="1"/>
  <c r="A115" i="14" s="1"/>
  <c r="A116" i="14" s="1"/>
  <c r="A117" i="14" s="1"/>
  <c r="A118" i="14" s="1"/>
  <c r="A119" i="14" s="1"/>
  <c r="A120" i="14" s="1"/>
  <c r="A121" i="14" s="1"/>
  <c r="A122" i="14" s="1"/>
  <c r="A123" i="14" s="1"/>
  <c r="A124" i="14" s="1"/>
  <c r="A125" i="14" s="1"/>
  <c r="A126" i="14" s="1"/>
  <c r="A127" i="14" s="1"/>
  <c r="A128" i="14" s="1"/>
  <c r="A129" i="14" s="1"/>
  <c r="A130" i="14" s="1"/>
  <c r="A131" i="14" s="1"/>
  <c r="A132" i="14" s="1"/>
  <c r="A133" i="14" s="1"/>
  <c r="A134" i="14" s="1"/>
  <c r="A135" i="14" s="1"/>
  <c r="A136" i="14" s="1"/>
  <c r="A137" i="14" s="1"/>
  <c r="A138" i="14" s="1"/>
  <c r="A139" i="14" s="1"/>
  <c r="A140" i="14" s="1"/>
  <c r="A141" i="14" s="1"/>
  <c r="A142" i="14" s="1"/>
  <c r="A143" i="14" s="1"/>
  <c r="A144" i="14" s="1"/>
  <c r="A145" i="14" s="1"/>
  <c r="A146" i="14" s="1"/>
  <c r="A147" i="14" s="1"/>
  <c r="A148" i="14" s="1"/>
  <c r="A149" i="14" s="1"/>
  <c r="A150" i="14" s="1"/>
  <c r="A151" i="14" s="1"/>
  <c r="A152" i="14" s="1"/>
  <c r="M14" i="1"/>
  <c r="M13" i="1"/>
  <c r="K2" i="8" l="1"/>
  <c r="K3" i="8"/>
  <c r="L28" i="7"/>
  <c r="AA22" i="7" l="1"/>
  <c r="L27" i="7"/>
  <c r="M12" i="1" l="1"/>
  <c r="K12" i="1"/>
  <c r="M11" i="1"/>
  <c r="K11" i="1"/>
  <c r="L22" i="7" l="1"/>
  <c r="N10" i="1" l="1"/>
  <c r="K10" i="1"/>
  <c r="L19" i="7" l="1"/>
  <c r="L18" i="7"/>
  <c r="L17" i="7"/>
  <c r="L16" i="7"/>
  <c r="L15" i="7"/>
  <c r="AA14" i="7"/>
  <c r="L14" i="7"/>
  <c r="L13" i="7"/>
  <c r="L12" i="7"/>
  <c r="L5" i="7"/>
  <c r="K3" i="1" l="1"/>
  <c r="K4" i="1"/>
  <c r="K5" i="1"/>
  <c r="K6" i="1"/>
  <c r="K7" i="1"/>
  <c r="K8" i="1"/>
  <c r="K9" i="1"/>
  <c r="K2" i="1"/>
  <c r="K5" i="6"/>
  <c r="K7" i="5"/>
  <c r="K6" i="5"/>
  <c r="K5" i="5"/>
  <c r="K4" i="5"/>
  <c r="K3" i="5"/>
  <c r="M9" i="1"/>
  <c r="M8" i="1"/>
  <c r="O9" i="1"/>
  <c r="O8" i="1"/>
  <c r="O7" i="1"/>
  <c r="M7" i="1"/>
  <c r="M6" i="1"/>
  <c r="M5" i="1"/>
  <c r="M3" i="1"/>
  <c r="M2" i="1" l="1"/>
  <c r="AB4" i="1"/>
  <c r="O5" i="1"/>
  <c r="O6" i="1"/>
  <c r="O2" i="1"/>
  <c r="M4" i="1"/>
  <c r="N26" i="11" l="1"/>
  <c r="M35" i="11" l="1"/>
  <c r="M33" i="11"/>
  <c r="M23" i="11"/>
  <c r="M20" i="11"/>
  <c r="M19" i="11"/>
  <c r="R11" i="11" l="1"/>
  <c r="K22" i="11"/>
  <c r="K21" i="11"/>
  <c r="K39" i="11"/>
  <c r="M39" i="11" s="1"/>
  <c r="K38" i="11"/>
  <c r="M38" i="11" s="1"/>
  <c r="K37" i="11"/>
  <c r="M37" i="11" s="1"/>
  <c r="K36" i="11"/>
  <c r="M36" i="11" s="1"/>
  <c r="K34" i="11"/>
  <c r="M34" i="11" s="1"/>
  <c r="K32" i="11"/>
  <c r="M32" i="11" s="1"/>
  <c r="K31" i="11"/>
  <c r="M31" i="11" s="1"/>
  <c r="K30" i="11"/>
  <c r="M30" i="11" s="1"/>
  <c r="K29" i="11"/>
  <c r="M29" i="11" s="1"/>
  <c r="K28" i="11"/>
  <c r="M28" i="11" s="1"/>
  <c r="K27" i="11"/>
  <c r="K26" i="11"/>
  <c r="M26" i="11" s="1"/>
  <c r="K25" i="11"/>
  <c r="K24" i="11"/>
  <c r="O20" i="11"/>
  <c r="O19" i="11"/>
  <c r="K17" i="11"/>
  <c r="M17" i="11" s="1"/>
  <c r="K16" i="11"/>
  <c r="M16" i="11" s="1"/>
  <c r="K14" i="11"/>
  <c r="K13" i="11"/>
  <c r="K10" i="11"/>
  <c r="K9" i="11"/>
  <c r="K7" i="11"/>
  <c r="AC6" i="11"/>
  <c r="K6" i="11"/>
  <c r="K4" i="11"/>
  <c r="AC2" i="11"/>
  <c r="E26" i="9" l="1"/>
  <c r="E27" i="9"/>
  <c r="E28" i="9"/>
  <c r="E29" i="9"/>
  <c r="E30" i="9"/>
  <c r="E31" i="9"/>
  <c r="E32" i="9"/>
  <c r="E33" i="9"/>
  <c r="E34" i="9"/>
  <c r="E35" i="9"/>
  <c r="E36" i="9"/>
  <c r="E37" i="9"/>
  <c r="E38" i="9"/>
  <c r="E39" i="9"/>
  <c r="E40" i="9"/>
  <c r="E41" i="9"/>
  <c r="E42" i="9"/>
</calcChain>
</file>

<file path=xl/comments1.xml><?xml version="1.0" encoding="utf-8"?>
<comments xmlns="http://schemas.openxmlformats.org/spreadsheetml/2006/main">
  <authors>
    <author>Laura Atenas Morales Monterde</author>
  </authors>
  <commentList>
    <comment ref="J13" authorId="0">
      <text>
        <r>
          <rPr>
            <b/>
            <sz val="9"/>
            <color indexed="81"/>
            <rFont val="Tahoma"/>
            <family val="2"/>
          </rPr>
          <t>Laura Atenas Morales Monterde:</t>
        </r>
        <r>
          <rPr>
            <sz val="9"/>
            <color indexed="81"/>
            <rFont val="Tahoma"/>
            <family val="2"/>
          </rPr>
          <t xml:space="preserve">
CONVENIO</t>
        </r>
      </text>
    </comment>
  </commentList>
</comments>
</file>

<file path=xl/sharedStrings.xml><?xml version="1.0" encoding="utf-8"?>
<sst xmlns="http://schemas.openxmlformats.org/spreadsheetml/2006/main" count="2491" uniqueCount="566">
  <si>
    <t>CONTRATO</t>
  </si>
  <si>
    <t>VIGENCIA</t>
  </si>
  <si>
    <t>CUENTA</t>
  </si>
  <si>
    <t>FIRMA CONTRATO</t>
  </si>
  <si>
    <t>FECHA CONVOCATORIA</t>
  </si>
  <si>
    <t>FECHA PROPOSICIONES</t>
  </si>
  <si>
    <t>FECHA FALLO</t>
  </si>
  <si>
    <t>IMPORTE C/IVA</t>
  </si>
  <si>
    <t>IMPORTE S/IVA</t>
  </si>
  <si>
    <t>SEIN22ER04210003</t>
  </si>
  <si>
    <t>OSTEOSINTESIS Y ENDOPROTESIS</t>
  </si>
  <si>
    <t>PROCEDIMIENTO</t>
  </si>
  <si>
    <t>COMITÉ</t>
  </si>
  <si>
    <t>PROVEEDOR</t>
  </si>
  <si>
    <t>FUNDAMENTO</t>
  </si>
  <si>
    <t>CODIGO CONTRATO COMPRANET</t>
  </si>
  <si>
    <t>MIPYMES</t>
  </si>
  <si>
    <t>CUCOP</t>
  </si>
  <si>
    <t>ACUERDO CAAS</t>
  </si>
  <si>
    <t>NUMERO EXPEDIENTE</t>
  </si>
  <si>
    <t>ABAA22ER03050009</t>
  </si>
  <si>
    <t>ABAA22ER04060004</t>
  </si>
  <si>
    <t>SEIA22ER04180006</t>
  </si>
  <si>
    <t>SEIN22ER04190007</t>
  </si>
  <si>
    <t>SEIA22ER04250012</t>
  </si>
  <si>
    <t>SEIA22ER04250013</t>
  </si>
  <si>
    <t>MEDICAMENTOS EXCLUSIVOS, S.A. DE C.V.</t>
  </si>
  <si>
    <t>NEUROTITANIO, S.A. DE C.V.</t>
  </si>
  <si>
    <t>REACTIVOS Y QUÍMICOS, S.A. DE C.V.</t>
  </si>
  <si>
    <t>PRODUCTOS HOSPITALARIOS, S.A. DE C. V.</t>
  </si>
  <si>
    <t>VITALMEX INTERNACIONAL, S.A. DE C.V.</t>
  </si>
  <si>
    <t>MK HUMANA, S.A. DE C.V.</t>
  </si>
  <si>
    <t>ALMA ROSA YAÑEZ CLEMENTE</t>
  </si>
  <si>
    <t>AMBULANCIAS IMAGEN, S.A. DE C.V.</t>
  </si>
  <si>
    <t>INSTRUMENTOS Y EQUIPOS FALCON, SA DE CV</t>
  </si>
  <si>
    <t>MEDICINA MAGISTRAL</t>
  </si>
  <si>
    <t>HEMODIALISIS</t>
  </si>
  <si>
    <t>SERVICIO GENERAL DE MEZCLAS</t>
  </si>
  <si>
    <t>CIRUGÍA CARDIOVASCULAR</t>
  </si>
  <si>
    <t>SERVICIO INTEGRAL DE PAQUETE 5 BS</t>
  </si>
  <si>
    <t>SERVICIO INTEGRAL DE PAQUETE 1 BS</t>
  </si>
  <si>
    <t>SEIA22ER21140005</t>
  </si>
  <si>
    <t>AA-050GYR055-E13-2022</t>
  </si>
  <si>
    <t>AA-050GYR055-E581-2021</t>
  </si>
  <si>
    <t>AA-050GYR055-E575-2021</t>
  </si>
  <si>
    <t>AA-050GYR055-E579-2021</t>
  </si>
  <si>
    <t>LA-050GYR055-E533-2021</t>
  </si>
  <si>
    <t>LA-050GYR055-E537-2021</t>
  </si>
  <si>
    <t>AA-050GYR055-E48-2022</t>
  </si>
  <si>
    <t>AA-050GYR055-E49-2022</t>
  </si>
  <si>
    <t>ADJUDICACION DIRECTA</t>
  </si>
  <si>
    <t>LICITACION PUBLICA</t>
  </si>
  <si>
    <t>INVITACION A CUANDO MENOS TRES</t>
  </si>
  <si>
    <t>Fracc V art. 41</t>
  </si>
  <si>
    <t>Fracción VII Art. 41</t>
  </si>
  <si>
    <t>ART. 26</t>
  </si>
  <si>
    <t>Fracc III art. 41</t>
  </si>
  <si>
    <t>HE/01/2022 EXT</t>
  </si>
  <si>
    <t>HE/02/2022 EXT</t>
  </si>
  <si>
    <t xml:space="preserve">LA-050GYR055-E534-2021 </t>
  </si>
  <si>
    <t>SERVICIO DE LITOTRICIA LASER</t>
  </si>
  <si>
    <t>SEIA22ER04190010</t>
  </si>
  <si>
    <t>LA-050GYR055-E536-2021</t>
  </si>
  <si>
    <t>SERVICIO INTEGRAL DE ELECTROCIRUGÍA Y ENERGÍA ARMÓNICA (ELECTRÓNICA)</t>
  </si>
  <si>
    <t>SEIN22ER04290011</t>
  </si>
  <si>
    <t>MARIA CRISTINA VAZQUEZ LOPEZ</t>
  </si>
  <si>
    <t xml:space="preserve">SERVICIO </t>
  </si>
  <si>
    <t>ABT</t>
  </si>
  <si>
    <t>SEI</t>
  </si>
  <si>
    <t>DSG</t>
  </si>
  <si>
    <t>CONSERVACION</t>
  </si>
  <si>
    <t>TIPO</t>
  </si>
  <si>
    <t>ABAA22ER03050021</t>
  </si>
  <si>
    <t>NEURO EXPERTIS, SA DE CV</t>
  </si>
  <si>
    <t>ABAN22ER04060018</t>
  </si>
  <si>
    <t>MINIMA INVASION ENDOSCOPIAS</t>
  </si>
  <si>
    <t>AA-050GYR055-E103-2022</t>
  </si>
  <si>
    <t>AA-050GYR055-E106-2022</t>
  </si>
  <si>
    <t>LA-050GYR055-E29-2022</t>
  </si>
  <si>
    <t>SERVICIO INTEGRAL DE CIRUGIA HEMODINAMICA</t>
  </si>
  <si>
    <t>TECNOLOGÍA MÉDICA DIART, S.A. DE C.V.</t>
  </si>
  <si>
    <t>SEIN22ER04240016</t>
  </si>
  <si>
    <t>DISEÑO Y DESARROLLO MÉDICO, S.A. DE C.V.</t>
  </si>
  <si>
    <t>SEIN22ER04240017</t>
  </si>
  <si>
    <t>SERVICIO MEDICO INTEGRAL DE SESIONES MARS</t>
  </si>
  <si>
    <t>COMERCIAL VIA MEDICA, SA DE CV</t>
  </si>
  <si>
    <t>SEIA 22ER04260020</t>
  </si>
  <si>
    <t>LA-050GYR055-E27-2022</t>
  </si>
  <si>
    <t>AA-050GYR055-E102-2022</t>
  </si>
  <si>
    <t>NUMERO DE PROVEEDOR</t>
  </si>
  <si>
    <t>CONVENIO</t>
  </si>
  <si>
    <t>14/02/2022 AL 28/02/2022</t>
  </si>
  <si>
    <t>IMPORTE</t>
  </si>
  <si>
    <t>01/02/2022 AL 02/03/2022</t>
  </si>
  <si>
    <t>01/03/2022 AL 15/03/2022</t>
  </si>
  <si>
    <t>ADMINISTRADOR DE CONTRATO</t>
  </si>
  <si>
    <t>DRA. NANCY PULIDO DIAZ</t>
  </si>
  <si>
    <t>DR. MARIO HERNÁNDEZ SÁNCHEZ</t>
  </si>
  <si>
    <t>DRA. ERIKA JAZMIN VALLEJO BRAVO</t>
  </si>
  <si>
    <t>DR. ERNESTO  LENIN CHÁVEZ LÓPEZ</t>
  </si>
  <si>
    <t>DR. GERMAN HUMBERTO DELGADILLO TEYER</t>
  </si>
  <si>
    <t>DR. LUIS ALONSO CORIA MOCTEZUMA</t>
  </si>
  <si>
    <t>DR. ANDRES GARCIA RINCON, DR. MILTON GUEVARA VALDIVIA, DR. JORGE ARTURO SANTOS FRANCO</t>
  </si>
  <si>
    <t>DR. ALONSO COSSÍO ZAZUETA, DR. MILTON GUEVARA VALDIVIA</t>
  </si>
  <si>
    <t>LIC. ALICIA IVON RENTERÍA RAMIREZ</t>
  </si>
  <si>
    <t>DR. ALEJANDRO ESQUIVEL CHAVEZ</t>
  </si>
  <si>
    <t xml:space="preserve">DR. OSCAR ANDRES RODRIGUEZ JIMENEZ </t>
  </si>
  <si>
    <t>ADMINISTRADOR DEL CONTRATO</t>
  </si>
  <si>
    <t>C.P. JOSÉ LUIS CUEVAS GONZÁLEZ</t>
  </si>
  <si>
    <t>MTRO. PABLO OMEYOCAN GARCÍA HERNÁNDEZ</t>
  </si>
  <si>
    <t>ING. CHRISTIAN EDUARDO JARDÓN SÁNCHEZ</t>
  </si>
  <si>
    <t>LIC. MARTHA NAVA TORRES</t>
  </si>
  <si>
    <t>L.N. MARTHA NAVA TORRES</t>
  </si>
  <si>
    <t>Art. 42</t>
  </si>
  <si>
    <t>ART. 42</t>
  </si>
  <si>
    <t>NUMERO PROVEEDOR</t>
  </si>
  <si>
    <t xml:space="preserve">ING. CHRISTIAN EDUARDO JARDON SANCHEZ </t>
  </si>
  <si>
    <t>JOSE ELISEO HERNANDEZ NAJERA</t>
  </si>
  <si>
    <t>FALTANTES</t>
  </si>
  <si>
    <t>VIGENCIA INICIO</t>
  </si>
  <si>
    <t>VIGENCIA FIN</t>
  </si>
  <si>
    <t>INICIO</t>
  </si>
  <si>
    <t>FIN</t>
  </si>
  <si>
    <t>ABAP22ER03050026</t>
  </si>
  <si>
    <t>SEIN22ER04260027</t>
  </si>
  <si>
    <t>SEIN22ER04250028</t>
  </si>
  <si>
    <t>IA-050GYR055-E126-2022</t>
  </si>
  <si>
    <t xml:space="preserve">DRA. ERIKA CARRILLO Velazquez </t>
  </si>
  <si>
    <t>INVITACION A CUANDO MENOS 3</t>
  </si>
  <si>
    <t>01-04-2022 AL 15-04-2022</t>
  </si>
  <si>
    <t>LA-050GYR055-E78-2022</t>
  </si>
  <si>
    <t>SERVICIO INTEGRAL TRANSPLANTES</t>
  </si>
  <si>
    <t>LA-050GYR055-E64-2022</t>
  </si>
  <si>
    <t>DR. JOSE CRUZ SANTIAGO</t>
  </si>
  <si>
    <t>VIGENCIA MAYOR DE 2 MESES</t>
  </si>
  <si>
    <t xml:space="preserve">VIGENCIA A 2 MESES </t>
  </si>
  <si>
    <t>VIGENCIA A 1 MES</t>
  </si>
  <si>
    <t>VIGENCIA EN MES CORRIENTE</t>
  </si>
  <si>
    <t>SERVICIO INTEGRAL DE MEDICINA NUCLEAR</t>
  </si>
  <si>
    <t>SEIP22ER04280032</t>
  </si>
  <si>
    <t>IA-050GYR055-E135-2022</t>
  </si>
  <si>
    <t>EXPEDIENTE COMPRANET</t>
  </si>
  <si>
    <t>NUMERO EXP COMPRANET</t>
  </si>
  <si>
    <t>AA-050GYR055-E148-2022</t>
  </si>
  <si>
    <t>SERVICIO INTEGRAL PHIMA</t>
  </si>
  <si>
    <t>CORPORACION ARMO, SA DE CV</t>
  </si>
  <si>
    <t>ING. RICARDO AARON ARIAS MILLAN</t>
  </si>
  <si>
    <t>SEIA22ER04200033</t>
  </si>
  <si>
    <t>ING. JORGE RODRÍGUEZ CHÁVEZ</t>
  </si>
  <si>
    <t>LA-050GYR055-E128-2022</t>
  </si>
  <si>
    <t>SEIN22ER04250035</t>
  </si>
  <si>
    <t>AA-050GYR055-E211-2022</t>
  </si>
  <si>
    <t>SERVICIO INTEGRAL DE HEMODIALISIS</t>
  </si>
  <si>
    <t>DR. ERNESTO LENIN CHÁVEZ LÓPEZ</t>
  </si>
  <si>
    <t>SEIA22ER04180037</t>
  </si>
  <si>
    <t>AA-050GYR055-E232-2022</t>
  </si>
  <si>
    <t>SEIA22ER21140038</t>
  </si>
  <si>
    <t>LA-050GYR055-E178-2022</t>
  </si>
  <si>
    <t>SERVICIO INTEGRAL DE ANESTESIA</t>
  </si>
  <si>
    <t>CASA PLARRE</t>
  </si>
  <si>
    <t>DR. BENJAMÍN GUZMÁN CHÁVEZ</t>
  </si>
  <si>
    <t>SEIN22ER04300039</t>
  </si>
  <si>
    <t>IA-050GYR055-E207-2022</t>
  </si>
  <si>
    <t>SERVICIO DE TRASLADO DE SANGRE</t>
  </si>
  <si>
    <t>INSTRUMENTOS Y EQUIPOS FALCÓN, S.A. DE C.V.</t>
  </si>
  <si>
    <t>LIC. ALICIA IVON RENTERIA RAMÍREZ</t>
  </si>
  <si>
    <t>SEIP22ER04200040</t>
  </si>
  <si>
    <t>IA-050GYR055-E206-2022</t>
  </si>
  <si>
    <t>SERVICIO DE PRIEBAS TRANSFUSIONALES</t>
  </si>
  <si>
    <t>SEIA22ER21140022</t>
  </si>
  <si>
    <t>SEIA22ER04280043</t>
  </si>
  <si>
    <t>SEIP22ER04200044</t>
  </si>
  <si>
    <t>SERVICIO INTEGRAL DE ALERGENOS</t>
  </si>
  <si>
    <t>DISAMED, SA DE CV</t>
  </si>
  <si>
    <t>SEIP22ER04170045</t>
  </si>
  <si>
    <t>SEIN22ER04280046</t>
  </si>
  <si>
    <t>MEDIDORES INDUSTRIALES Y MÉDICOS, S.A. DE C.V.,</t>
  </si>
  <si>
    <t>AA-050GYR055-E276-2022</t>
  </si>
  <si>
    <t>IA-050GYR055-E257-2022</t>
  </si>
  <si>
    <t>DRA. MARIA DEL ROSARIO CANSECO RAYMUNDO</t>
  </si>
  <si>
    <t>IA-050GYR055-E275-2022</t>
  </si>
  <si>
    <t>LA-050GYR055-E231-2022</t>
  </si>
  <si>
    <t>AA-050GYR055-E318-2022</t>
  </si>
  <si>
    <t>SEIA22ER21140047</t>
  </si>
  <si>
    <t>IA-050GYR055-294-2022</t>
  </si>
  <si>
    <t>SERVICIO INTEGRAL DE PROCEDIMIENTOS DE RADIOLOGÍA INTERVENCIONISTA</t>
  </si>
  <si>
    <t>NEURO EXPERTIS, S.A. DE C.V.</t>
  </si>
  <si>
    <t>SEIP22ER04240048</t>
  </si>
  <si>
    <t>ING. JORGE RODRIGUEZ CHAVEZ</t>
  </si>
  <si>
    <t>LA-050GYR055-E315-2022</t>
  </si>
  <si>
    <t>MTRO. ANGEL RUBIO REYES</t>
  </si>
  <si>
    <t>SEIN22ER21140054</t>
  </si>
  <si>
    <t>TERMINACION ANTICIPADA</t>
  </si>
  <si>
    <t>ABAP22ER03050053</t>
  </si>
  <si>
    <t>VIGENCIA E IMPORTE</t>
  </si>
  <si>
    <t>IMPORTE SIN IVA</t>
  </si>
  <si>
    <t>01-08-22 AL 31-08-22</t>
  </si>
  <si>
    <t>01-04-22 AL 15-05-22</t>
  </si>
  <si>
    <t>01-05-22 AL 15-05-22</t>
  </si>
  <si>
    <t>01-05-22 AL 31-05-22</t>
  </si>
  <si>
    <t>01-06-22 AL 31-12-22</t>
  </si>
  <si>
    <t>09-05-2022 AL 31-05-22</t>
  </si>
  <si>
    <t xml:space="preserve"> 21 al 25 de marzo 2022</t>
  </si>
  <si>
    <t xml:space="preserve"> 28 de marzo al 1 de abril 2022</t>
  </si>
  <si>
    <t xml:space="preserve"> 4 al 8 de abril 2022</t>
  </si>
  <si>
    <t xml:space="preserve"> 11 al 15 de abril 2022</t>
  </si>
  <si>
    <t xml:space="preserve"> 18 al 22 de abril 2022</t>
  </si>
  <si>
    <t xml:space="preserve"> 25 al 29 de abril 2022</t>
  </si>
  <si>
    <t xml:space="preserve"> 2 al 6 de mayo 2022</t>
  </si>
  <si>
    <t xml:space="preserve"> 9 al 13 de mayo 2022</t>
  </si>
  <si>
    <t xml:space="preserve"> 16 al 20 de mayo 2022</t>
  </si>
  <si>
    <t xml:space="preserve"> 23 al 27 de mayo 2022</t>
  </si>
  <si>
    <t xml:space="preserve"> 30 de mayo al 3 de junio 2022</t>
  </si>
  <si>
    <t xml:space="preserve"> 6 al 10 de junio 2022</t>
  </si>
  <si>
    <t xml:space="preserve"> 13 al 17 de junio 2022</t>
  </si>
  <si>
    <t xml:space="preserve"> 20 al 24 de junio 2022</t>
  </si>
  <si>
    <t xml:space="preserve"> 27 de junio al 1 de julio 2022</t>
  </si>
  <si>
    <t xml:space="preserve"> 4 al 8 de julio 2022</t>
  </si>
  <si>
    <t xml:space="preserve"> 11 al 15 de julio 2022</t>
  </si>
  <si>
    <t xml:space="preserve"> 18 al 22 de julio 2022</t>
  </si>
  <si>
    <t xml:space="preserve"> 25 al 29 de julio 2022</t>
  </si>
  <si>
    <t xml:space="preserve"> 1 al 5 de agosto 2022</t>
  </si>
  <si>
    <t xml:space="preserve"> 8 al 12 de agosto 2022</t>
  </si>
  <si>
    <t xml:space="preserve"> 15 al 19 de agosto 2022</t>
  </si>
  <si>
    <t xml:space="preserve"> 22 al 26 de agosto  2022</t>
  </si>
  <si>
    <t xml:space="preserve"> 29 de agosto al 2 septiembre 2022</t>
  </si>
  <si>
    <t xml:space="preserve"> 5 al 9 de septiembre 2022</t>
  </si>
  <si>
    <t xml:space="preserve"> 12 al 16 septiembre 2022</t>
  </si>
  <si>
    <t xml:space="preserve"> 19 al 23 septiembre 2022</t>
  </si>
  <si>
    <t xml:space="preserve"> 26 al 30 de septiembre 2022</t>
  </si>
  <si>
    <t xml:space="preserve"> 3 al 7 de octubre 2022</t>
  </si>
  <si>
    <t xml:space="preserve"> 10 al 14 de octubre 2022</t>
  </si>
  <si>
    <t xml:space="preserve"> 17 al 21 de octubre 2022</t>
  </si>
  <si>
    <t xml:space="preserve"> 24 al 28 octubre 2022</t>
  </si>
  <si>
    <t xml:space="preserve"> 31 de octubre al 4 noviembre 2022</t>
  </si>
  <si>
    <t xml:space="preserve"> 7 al 11 de noviembre 2022</t>
  </si>
  <si>
    <t xml:space="preserve"> 14 al 18 de noviembre 2022</t>
  </si>
  <si>
    <t xml:space="preserve"> 21 al 25 de noviembre 2022</t>
  </si>
  <si>
    <t xml:space="preserve"> 28 noviembre al 2 diciembre 2022</t>
  </si>
  <si>
    <t xml:space="preserve"> 5 al 9 de diciembre 2022</t>
  </si>
  <si>
    <t xml:space="preserve"> 12 al 16 de diciembre 2022</t>
  </si>
  <si>
    <t xml:space="preserve"> 19 al 23 de diciembre 2022</t>
  </si>
  <si>
    <t xml:space="preserve"> 26 al 30 de diciembre 2022</t>
  </si>
  <si>
    <t>BASE DE DATOS</t>
  </si>
  <si>
    <t>COMPRANET</t>
  </si>
  <si>
    <t>SUSTANTIVOS</t>
  </si>
  <si>
    <t>TOTAL</t>
  </si>
  <si>
    <t>AA-050GYR055-E416-2022</t>
  </si>
  <si>
    <t>AA-050GYR055-E417-2022</t>
  </si>
  <si>
    <t>SERVICIO INTEGRAL  DE ENDOSCOPIAS</t>
  </si>
  <si>
    <t>DR. ERNESTO LENIN CHAVEZ LOPEZ</t>
  </si>
  <si>
    <t>SEIA22ER04180055</t>
  </si>
  <si>
    <t>SEIA22ER04190056</t>
  </si>
  <si>
    <t>41 FRACCION V</t>
  </si>
  <si>
    <t>SEIP22ER04170041</t>
  </si>
  <si>
    <t>DRA. LAURA LOPEZ PELCASTRE</t>
  </si>
  <si>
    <t>LA-050GYR055-E450-2022</t>
  </si>
  <si>
    <t>SERVICIO INTEGRAL DE CARDIOVASCULAR</t>
  </si>
  <si>
    <t>DR. RENE SOBERANIS GERVACIO</t>
  </si>
  <si>
    <t>SEIN22ER04210058</t>
  </si>
  <si>
    <t>SI</t>
  </si>
  <si>
    <t>DEVENGOS</t>
  </si>
  <si>
    <t>SALDO</t>
  </si>
  <si>
    <t>SEPTIEMBRE</t>
  </si>
  <si>
    <t>ULTIMO DEVENGO</t>
  </si>
  <si>
    <t>SEPTIEMBRE 527,285.22</t>
  </si>
  <si>
    <t>GRUPO VITALMEX, S.A. DE C.V.</t>
  </si>
  <si>
    <t>INTERMET, S.A. DE C.V.</t>
  </si>
  <si>
    <t>ING. ARMANDO GONZÁLEZ ERNESTO</t>
  </si>
  <si>
    <t>GENESIS HEALTHCARE ADVISERS, SA DE CV</t>
  </si>
  <si>
    <t>NO</t>
  </si>
  <si>
    <t>SERVICIOS INTEGRALES</t>
  </si>
  <si>
    <t>CONSERVACION Y SERVICIOS GENERALES</t>
  </si>
  <si>
    <t>CCOP</t>
  </si>
  <si>
    <t>SERVICIO MEDICO INTEGRAL DE LABORATORIO</t>
  </si>
  <si>
    <t>SERVICIO MEDICO INTEGRAL DE HEMODIALISIS</t>
  </si>
  <si>
    <t>SERVICIO MEDICO INTEGRAL DE MINIMA INVASION</t>
  </si>
  <si>
    <t>SERVICIO MEDICO INTEGRAL DE CARDIOTORACCICA</t>
  </si>
  <si>
    <t>SERVICIO MEDICO INTEGRAL DE HEMODINAMIA</t>
  </si>
  <si>
    <t>SERVICIO MEDICO INTEGRAL DE BANCO DE SANGRE</t>
  </si>
  <si>
    <t>SERVICIO MEDICO INTEGRAL DE TRANSPLANTES</t>
  </si>
  <si>
    <t>SERVICIO MEDICO INTEGRAL DE MEDICINA NUCLEAR</t>
  </si>
  <si>
    <t>SERVICIO MEDICO INTEGRAL DE ELECTROCIRUGIA</t>
  </si>
  <si>
    <t>SERVICIO MEDICO INTEGRAL DE ANESTESIA</t>
  </si>
  <si>
    <t>SERVICIO MEDICO INTEGRAL DE MEZCLAS</t>
  </si>
  <si>
    <t>OSTEOSINTESIS</t>
  </si>
  <si>
    <t>Fracc VII art. 41</t>
  </si>
  <si>
    <t>Fracc art. 42</t>
  </si>
  <si>
    <t>Fracc XX art. 41</t>
  </si>
  <si>
    <t>Fracc art.26</t>
  </si>
  <si>
    <t>LICITACION PUBLICA BTLC</t>
  </si>
  <si>
    <t>SEIN23ER04260003</t>
  </si>
  <si>
    <t>SEIN23ER04240004</t>
  </si>
  <si>
    <t>SEIN23ER04290005</t>
  </si>
  <si>
    <t>SEIN23ER04210006</t>
  </si>
  <si>
    <t>SEIA23ER04250007</t>
  </si>
  <si>
    <t>SEIN23ER04180009</t>
  </si>
  <si>
    <t>SEIN23ER04190010</t>
  </si>
  <si>
    <t>SEIN23ER04190011</t>
  </si>
  <si>
    <t>DR. RAFAEL BARRAZA FELIX, DR. LEOPOLDO ISAAC CRUZ GONZÁLEZ, DR. JORGE ARTURO SANTOS FRANCO</t>
  </si>
  <si>
    <t>DR. RUBEN MEJIA BRAVO</t>
  </si>
  <si>
    <t>DR. OSCAR ZAMUDIO CHAVEZ</t>
  </si>
  <si>
    <t>DSGA23ER16190001</t>
  </si>
  <si>
    <t>DSGA23ER24210002</t>
  </si>
  <si>
    <t>C2M0040</t>
  </si>
  <si>
    <t>S2M0041</t>
  </si>
  <si>
    <t>C3M0001</t>
  </si>
  <si>
    <t>S2M0039</t>
  </si>
  <si>
    <t>D2M0042</t>
  </si>
  <si>
    <t>D3M0002</t>
  </si>
  <si>
    <t>D3M0003</t>
  </si>
  <si>
    <t>D3M0004</t>
  </si>
  <si>
    <t>AA-050GYR055-E621-2022</t>
  </si>
  <si>
    <t>N/A</t>
  </si>
  <si>
    <t>LA-050GYR055-E568-2022</t>
  </si>
  <si>
    <t xml:space="preserve">AA-050GYR057-E397-2022 </t>
  </si>
  <si>
    <t>LA-050GYR057-E351-2022</t>
  </si>
  <si>
    <t>AA-050GYR016-E468-202</t>
  </si>
  <si>
    <t>LA-050GYR024-E634-2022</t>
  </si>
  <si>
    <t>LA-050GYR016-E425-2022</t>
  </si>
  <si>
    <t>AA-050GYR055-E599-2022</t>
  </si>
  <si>
    <t>DEL SERVICIO DE PASAJES AÉREOS NACIONALES NOMINA ORDINARIA</t>
  </si>
  <si>
    <t>GRUPO DE ASESORES EN VIAJES BUMERAN, S.A. DE C.V.</t>
  </si>
  <si>
    <t xml:space="preserve">AA-050GYR055-E613-2022 </t>
  </si>
  <si>
    <t>SERVICIO DE FOTOCOPIADO Y DUPLICADO PARA EL EJERCICIO 2023</t>
  </si>
  <si>
    <t>SERVICIOS PROFESIONALES DE IMPRESIÓN, DIGITALIZACIÓN Y COPIADO CDI, S.A. DE C.V</t>
  </si>
  <si>
    <t>AA-050GYR055-E619-2022</t>
  </si>
  <si>
    <t>SERVICIO DE MANTENIMIENTO DE EQUIPO DE TRANSPORTE 2023</t>
  </si>
  <si>
    <t>OSCAR EDUARDO ORTEGA YÁÑEZ</t>
  </si>
  <si>
    <t xml:space="preserve">AA-050GYR055-E614-2022 </t>
  </si>
  <si>
    <t>SERVICIO DE TRASLADO DE PACIENTES EN AMBULANCIA TERRESTRE CON EQUIPAMIENTO DE TERAPIA INTENSIVA 2023</t>
  </si>
  <si>
    <t>SERVICIO DE CERRAJERÍA 2023</t>
  </si>
  <si>
    <t>AA-050GYR055-E620-2022</t>
  </si>
  <si>
    <t>SERVICIO DE DIAGNOSTICO DE LABORATORIO (DOSIMETROS) 2023</t>
  </si>
  <si>
    <t>AA-050GYR055-E516-2022</t>
  </si>
  <si>
    <t>FISICA MEDICA FIMERA S.A. DE C.V</t>
  </si>
  <si>
    <t>AA-050GYR055-E616-2022</t>
  </si>
  <si>
    <t>VIVERES</t>
  </si>
  <si>
    <t>SERVICIO DE AGUA PURIFICADA 2023</t>
  </si>
  <si>
    <t>SUMINISTRO DE PAN Y TORTILLA DEL 01 ENERO AL 20 ENERO 2023</t>
  </si>
  <si>
    <t>AA-050GYR055-E623-2022</t>
  </si>
  <si>
    <t>VÍVERES CON DISTRIBUCIÓN EN LAS UNIDADES DEL IMSS, PARA CUBRIR NECESIDADES PARA EL AÑO 2023</t>
  </si>
  <si>
    <r>
      <t>LA-050GYR043-E162-2022</t>
    </r>
    <r>
      <rPr>
        <sz val="9"/>
        <color theme="1"/>
        <rFont val="Montserrat Medium"/>
      </rPr>
      <t xml:space="preserve"> </t>
    </r>
  </si>
  <si>
    <t>ABASTOS Y DISTRIBUCIONES INSTITUCIONALES, SA DE CV.</t>
  </si>
  <si>
    <t>Licitación NACIONAL</t>
  </si>
  <si>
    <t>GRUPO JUGOS Y CONCENTRADOS</t>
  </si>
  <si>
    <t>SUMINISTROS ESPAR, S.A. DE C.V</t>
  </si>
  <si>
    <t>0000000096-2023</t>
  </si>
  <si>
    <t>0000000101-2023</t>
  </si>
  <si>
    <t>0000000100-2023</t>
  </si>
  <si>
    <t>0000000153-2023</t>
  </si>
  <si>
    <t>AA-50-GYR-050GYR055-N-15-2023</t>
  </si>
  <si>
    <t>ABAA23ER04060012</t>
  </si>
  <si>
    <t>LICONSA</t>
  </si>
  <si>
    <t>LECHE</t>
  </si>
  <si>
    <t>PAN</t>
  </si>
  <si>
    <t>D3M0005</t>
  </si>
  <si>
    <t>D3M0006</t>
  </si>
  <si>
    <t>SEIP23ER04290013</t>
  </si>
  <si>
    <t>SEI ELECTROCIRUGIA</t>
  </si>
  <si>
    <t>SEIA23ER04190014</t>
  </si>
  <si>
    <t>SEI MINIMA INVASION (ENDOSCOPIAS-PHMETRIAS)</t>
  </si>
  <si>
    <t>SERVICIO</t>
  </si>
  <si>
    <t>VITALMEX INTERNACIONAL, SA DE CV</t>
  </si>
  <si>
    <t>IA-50-GYR-050GYR055-N-38-2023</t>
  </si>
  <si>
    <t>AA-50-GYR-050GYR055-N-66-2023</t>
  </si>
  <si>
    <t>10/03/2023 al 23/04/2023</t>
  </si>
  <si>
    <t>SEIA23ER04190015</t>
  </si>
  <si>
    <t>SEIA23ER04280016</t>
  </si>
  <si>
    <t>AA-50-GYR-050GYR055-N-67-2023</t>
  </si>
  <si>
    <t>SERVICIO MEDICO INTEGRAL DE MINIMA INVASION (LITOTRICIA)</t>
  </si>
  <si>
    <t>SERVICIO MEDICO INTEGRAL DE MINIMA INVASION (ENDOSCOPIAS)</t>
  </si>
  <si>
    <t>SERVICIO MEDICO INTEGRAL DE MINIMA INVASION (LAPAROSCOPIAS)</t>
  </si>
  <si>
    <t>SERVICIO MEDICO INTEGRAL DE LITOTRICIA FLEXIBLE LASER</t>
  </si>
  <si>
    <t>DR. FELIX SANTAELLA TORRES</t>
  </si>
  <si>
    <t>VITALMEX INTERNACIONAL SA DE CV</t>
  </si>
  <si>
    <t>AA-50-GYR-050GYR055-N-88-2023</t>
  </si>
  <si>
    <t>AA-050GYR055-N55-2023</t>
  </si>
  <si>
    <t>AA-050GYR055-N56-2023</t>
  </si>
  <si>
    <t>SERVICIO DE HIELO</t>
  </si>
  <si>
    <t>AGUA BIDESTILADA</t>
  </si>
  <si>
    <t>D3M0007</t>
  </si>
  <si>
    <t>D3M0008</t>
  </si>
  <si>
    <t>42060401</t>
  </si>
  <si>
    <t>42060403</t>
  </si>
  <si>
    <t>IA-050GYR055-N1-2023</t>
  </si>
  <si>
    <t>IA-050GYR055-N4-2023</t>
  </si>
  <si>
    <t>00139019</t>
  </si>
  <si>
    <t>00147726</t>
  </si>
  <si>
    <t>ADQUISICION DE TONER</t>
  </si>
  <si>
    <t xml:space="preserve">COMERCIALIZADORA EFEXCA, S.A. DE C.V.             </t>
  </si>
  <si>
    <t xml:space="preserve">COMERCIALIZADORA SOMERY, S.A. DE C.V.             </t>
  </si>
  <si>
    <t>SERGIO ADMIN TALLEDOS DÍAZ</t>
  </si>
  <si>
    <t>D233001</t>
  </si>
  <si>
    <t>D233002</t>
  </si>
  <si>
    <t>00026719</t>
  </si>
  <si>
    <t>00152854</t>
  </si>
  <si>
    <t>CONVENIO COLABORACION</t>
  </si>
  <si>
    <t>IA-050GYR055-N2-2023</t>
  </si>
  <si>
    <t>SEIN23ER04170017</t>
  </si>
  <si>
    <t>LA-50-GYR-050GYR055-T-65-2023</t>
  </si>
  <si>
    <t>BIODIST SA DE CV</t>
  </si>
  <si>
    <t>SEIA23ER04200018</t>
  </si>
  <si>
    <t>SEI TRASLADO DESANGRE</t>
  </si>
  <si>
    <t>SEIP23ER03050019</t>
  </si>
  <si>
    <t>AA-50-GYR-050GYR055-N-96-2023</t>
  </si>
  <si>
    <t>IA-50-GYR-050GYR055-N-102-2023</t>
  </si>
  <si>
    <t>SERVICIO DE PREPARACIÓN DE FORMULAS MAGISTRALES</t>
  </si>
  <si>
    <t>MEDICAMENTOS EXCLUSIVOS</t>
  </si>
  <si>
    <t>SEIA23ER04300020</t>
  </si>
  <si>
    <t>AA-50-GYR-050GYR055-N-115-2023</t>
  </si>
  <si>
    <t xml:space="preserve">CASA PLARRE, SA DE CV </t>
  </si>
  <si>
    <t>DIAS P TERMINO CONTRATO</t>
  </si>
  <si>
    <t>PRODUCTOS HOSPITALARIOS</t>
  </si>
  <si>
    <t>SEIA23ER21140021</t>
  </si>
  <si>
    <t>SEIP23ER04190022</t>
  </si>
  <si>
    <t>ABAN23ER04060023</t>
  </si>
  <si>
    <t>SEIP23ER04190024</t>
  </si>
  <si>
    <t>SEIN23ER04190025</t>
  </si>
  <si>
    <t>D3M0011</t>
  </si>
  <si>
    <t xml:space="preserve">Alimentos Subrogados                                       </t>
  </si>
  <si>
    <t>IA-050GYR055-N86-2023</t>
  </si>
  <si>
    <t>00153398</t>
  </si>
  <si>
    <t xml:space="preserve">WWPL MEXICO, S.A. DE C.V.                         </t>
  </si>
  <si>
    <t>C3M0012</t>
  </si>
  <si>
    <t>C3M0013</t>
  </si>
  <si>
    <t>C3M0014</t>
  </si>
  <si>
    <t>00074724</t>
  </si>
  <si>
    <t>00080158</t>
  </si>
  <si>
    <t>00035962</t>
  </si>
  <si>
    <t xml:space="preserve">ACABADOS Y MANTENIMIENTO INDUSTRIAL, S.A DE C.V.  </t>
  </si>
  <si>
    <t xml:space="preserve">COLMENARES AZUA MARCO ANTONIO                     </t>
  </si>
  <si>
    <t xml:space="preserve">CONSERVACION DE PILOTES DE CONTROL S.A.           </t>
  </si>
  <si>
    <t xml:space="preserve">Subrog. de Servs. de Conserv. de Bienes Inmuebles y Equipo </t>
  </si>
  <si>
    <t>42062506</t>
  </si>
  <si>
    <t>INVITACION A CUANDO MENOS 3 PERSONAS</t>
  </si>
  <si>
    <t>ART 43</t>
  </si>
  <si>
    <t>ADQUISICION BOMBAS DE INFUSION</t>
  </si>
  <si>
    <t>COMERCIALIZADORA LINI, SA DE CV</t>
  </si>
  <si>
    <t>00133392</t>
  </si>
  <si>
    <t>D233003</t>
  </si>
  <si>
    <t>ANESTESIA</t>
  </si>
  <si>
    <t>PHIMA</t>
  </si>
  <si>
    <t>SEIP23ER04300026</t>
  </si>
  <si>
    <t>SEIP23ER04200027</t>
  </si>
  <si>
    <t>LA-50-GYR-050GYR055-N-84-2023</t>
  </si>
  <si>
    <t>IA-50-GYR-050GYR055-N-122-2023</t>
  </si>
  <si>
    <t>AA-50-GYR-050GYR055-N131-2023</t>
  </si>
  <si>
    <t>IA-50-GYR-050GYR055-N-104-2023</t>
  </si>
  <si>
    <t>LA-50-GYR-050GYR055-N-101-2023</t>
  </si>
  <si>
    <t>IA-50-GYR-050GYR055-N-136-2023</t>
  </si>
  <si>
    <t>IO-50-GYR-050GYR055-N-121-2023</t>
  </si>
  <si>
    <t>IA-50-GYR-050GYR055-N-135-2022</t>
  </si>
  <si>
    <t>CCOA23ER25080029</t>
  </si>
  <si>
    <t>SEIN23ER04280030</t>
  </si>
  <si>
    <t>MEDICINA NUCLEAR</t>
  </si>
  <si>
    <t>AA-50-GYR-050GYR055-T-181-2023</t>
  </si>
  <si>
    <t xml:space="preserve">“SERVICIO DE MANTENIMIENTO PREVENTIVO Y CORRECTIVO DEL IRRADIADOR DE BANCO DE SANGRE” </t>
  </si>
  <si>
    <t>ALICIA IVON RENTERÍA RAMÍREZ</t>
  </si>
  <si>
    <t>TECNOLOGIA EQUIPAMIENTO Y SERVICIOS SA DE CV</t>
  </si>
  <si>
    <t>C3M0018</t>
  </si>
  <si>
    <t>C3M0016</t>
  </si>
  <si>
    <t>SERVICIOS ESPECIALIZADOS EN ASCENSORES VADIAL S.A.S.</t>
  </si>
  <si>
    <t>ELEVADORES OTIS, S. DE R.L. DE C.V.</t>
  </si>
  <si>
    <t>SERVICIO DE MANTENIMIENTO PREVENTIVO Y CORRECTIVO A EQUIPOS DE TRANSPORTACIÓN VERTICAL (ELEVADORES)</t>
  </si>
  <si>
    <t>SERVICIO DE MANTENIMIENTO PREVENTIVO Y CORRECTIVO A ESCALERAS, CONSULTA EXTERNA</t>
  </si>
  <si>
    <t>Licitación PUBLICA</t>
  </si>
  <si>
    <t>LA-50-GYR-050GYR055-N-103-2023</t>
  </si>
  <si>
    <t>LA-50-GYR-050GYR055-N-130-2023</t>
  </si>
  <si>
    <t>CCOA23ER25080031</t>
  </si>
  <si>
    <t>ORTOPANTOMOGRAFO</t>
  </si>
  <si>
    <t>BIODIST, SA DE CV</t>
  </si>
  <si>
    <t>CCOP23ER25020032</t>
  </si>
  <si>
    <t>ALUMINIO</t>
  </si>
  <si>
    <t>CCOP23ER09060033</t>
  </si>
  <si>
    <t>PARTIDA 1 MAT ELECTRICO</t>
  </si>
  <si>
    <t>INGENIERIA MTTO DISEÑO Y REFACCION</t>
  </si>
  <si>
    <t>CCOP23ER25270035</t>
  </si>
  <si>
    <t>CCOP23ER25290036</t>
  </si>
  <si>
    <t>CCOP23ER25300037</t>
  </si>
  <si>
    <t>CCOP23ER25080038</t>
  </si>
  <si>
    <t>CCOP23ER25080039</t>
  </si>
  <si>
    <t>CCOP23ER25080040</t>
  </si>
  <si>
    <t>CCOP23ER25080041</t>
  </si>
  <si>
    <t>CCOP23ER25080042</t>
  </si>
  <si>
    <t>PARTIDA 2 HERRAMIENTAS MENORES</t>
  </si>
  <si>
    <t xml:space="preserve">PARTIDA 3 REFACCIONES Y ACCESORIOS MENORES </t>
  </si>
  <si>
    <t>PARTIDA 4 EQUIPO E INSTRUMENTAL MEDICO Y LABORATORIO</t>
  </si>
  <si>
    <t>PARTIDA 5 REFACCIONES Y ACCESORIOS MENORES DE MAQ Y OTROS EQUIPOS</t>
  </si>
  <si>
    <t>CCOP23ER25170034</t>
  </si>
  <si>
    <t>MEDICA VAL SA DE CV</t>
  </si>
  <si>
    <t>CORPORATIVO EN SERV DE INGENIERIA MEDICA</t>
  </si>
  <si>
    <t>VISION BIOMEDICA SA DE CV</t>
  </si>
  <si>
    <t>MARIA DEL CARMEN MAGAÑA RAMIREZ</t>
  </si>
  <si>
    <t>SERVICIOS BIOMEDICOS GRIMSA SA DE CV</t>
  </si>
  <si>
    <t>MEDIDORES INDUSTRIALES Y MÉDICOS, S.A. DE C.V</t>
  </si>
  <si>
    <t>LA-50-GYR-050GYR055-N-160-2023</t>
  </si>
  <si>
    <t>01/06/2023 al 31/12/2023</t>
  </si>
  <si>
    <t>LA-50-GYR-050GYR055-N-213-2023</t>
  </si>
  <si>
    <t>CCO</t>
  </si>
  <si>
    <t>C3M0023</t>
  </si>
  <si>
    <t>C3M0024</t>
  </si>
  <si>
    <t>C3M0025</t>
  </si>
  <si>
    <t>C3M0026</t>
  </si>
  <si>
    <t xml:space="preserve">MTO. Y CONSERVACIÓN DE MAQUINARIA Y EQUIPO                 </t>
  </si>
  <si>
    <t xml:space="preserve">RIVAS CASTILLO MIRIAM MARISOL                     </t>
  </si>
  <si>
    <t xml:space="preserve">CENTENO RODRIGUEZ JAVIER                          </t>
  </si>
  <si>
    <t xml:space="preserve">PROVEEDORA INTEGRAL A. J. A. C. E., SA DE CV      </t>
  </si>
  <si>
    <t>D233004</t>
  </si>
  <si>
    <t>D233005</t>
  </si>
  <si>
    <t>D233006</t>
  </si>
  <si>
    <t xml:space="preserve">Contrato abierto de adquisiciones y suministro             </t>
  </si>
  <si>
    <t xml:space="preserve">CORPORATIVO MS SISTEMAS MEDICOS, S.A. DE C.V.     </t>
  </si>
  <si>
    <t xml:space="preserve">TERUMO BCT MEXICO S.A. DE C.V.                    </t>
  </si>
  <si>
    <t xml:space="preserve">COMERCIALIZADORA SUASO, S.A. DE C.V.              </t>
  </si>
  <si>
    <t>21057001</t>
  </si>
  <si>
    <t>00110331</t>
  </si>
  <si>
    <t>00125158</t>
  </si>
  <si>
    <t>00151344</t>
  </si>
  <si>
    <t>IA-050GYR055-N-85-2023</t>
  </si>
  <si>
    <t xml:space="preserve">IA-050GYR055-T-162-2023 </t>
  </si>
  <si>
    <t xml:space="preserve">AA-050GYR055-T-228-2023 </t>
  </si>
  <si>
    <t>TAPIZ</t>
  </si>
  <si>
    <t>ACABADOS Y MANTENIMIENTO INDUSTRIAL, S.A. DE C.V</t>
  </si>
  <si>
    <t>IA-50-GYR-050GYR055-N-191-2023</t>
  </si>
  <si>
    <t>AA-50-GYR-050GYR055-N-198-2023</t>
  </si>
  <si>
    <t>IA-50-GYR-050GYR055-N-214-2023</t>
  </si>
  <si>
    <t>CCON23ER25080038</t>
  </si>
  <si>
    <t>CCON23ER25080040</t>
  </si>
  <si>
    <t>CCON23ER25080039</t>
  </si>
  <si>
    <t>CCON23ER25080041</t>
  </si>
  <si>
    <t>CCON23ER25080042</t>
  </si>
  <si>
    <t>PARTIDA 1. ELECTRÓNICA MÉDICA</t>
  </si>
  <si>
    <t>PARTIDA 2. VENTILACIÓN RESPIRATORIA</t>
  </si>
  <si>
    <t>PARTIDA 3. MÁQUINAS DE ANESTESIA</t>
  </si>
  <si>
    <t>PARTIDA 4,5,7,8,10,MICROSCOPIOS, EQUIPO DE LABORATORIO</t>
  </si>
  <si>
    <t>PARTIDA 6. IMAGENOLOGIA</t>
  </si>
  <si>
    <t>NUMERO DE EXPEDIENTE</t>
  </si>
  <si>
    <t>NUMERO DE CONTRATO</t>
  </si>
  <si>
    <t>FECHA DE INICIO</t>
  </si>
  <si>
    <t>FECHA DE TERMINO</t>
  </si>
  <si>
    <t>IMPORTE CON IVA</t>
  </si>
  <si>
    <t>CUENTA CONTABLE</t>
  </si>
  <si>
    <t>FIRMA DEL CONTRATO</t>
  </si>
  <si>
    <t>FECHA DEL FALLO</t>
  </si>
  <si>
    <t>INTEGRALES</t>
  </si>
  <si>
    <t>NOMBRE DEL PROVEEDOR</t>
  </si>
  <si>
    <t>AA-050GYR016-E468-2022</t>
  </si>
  <si>
    <t>NO SE INFORMA</t>
  </si>
  <si>
    <t>SERVICIO MEDICO INTEGRAL DE OSTEOSINTESIS, NEUROCIRUGIA, CIRUGIA MAXILOFACIAL, CIRUGIA PLASTICA Y RECONSTRUCTIVA</t>
  </si>
  <si>
    <t>SERVICIO MEDICO INTEGRAL DE MINIMA INVASION ENDOSCOPIA</t>
  </si>
  <si>
    <t>SERVICIO DE RECOLECCION, CUSTODIA, TRASLADO DE SANGRE, COMPONENTES SANGUINEOS Y MUESTRAS</t>
  </si>
  <si>
    <t>SERVICIO MEDICO SUBROGADO DE CENTRAL DE MEZCLAS</t>
  </si>
  <si>
    <t>CONSUMIBLES DE EQUIPOS MEDICOS Y DE LABORATORIO</t>
  </si>
  <si>
    <t>PARTIDA 1 ELECTRONICA MEDICA</t>
  </si>
  <si>
    <t>PARTIDA 2 VENTILACION RESPIRATORIA</t>
  </si>
  <si>
    <t>PARTIDA 3 MAQUINAS DE ANESTESIA</t>
  </si>
  <si>
    <t>PARTIDA 4,5,7,8,10: MICROSCOPIOS;EQUIPO DE LABORATORIO; LÁMPARAS Y MESAS QUIRÚRGICAS; AUTOCLAVES;  EQUIPOS DE LA UCE</t>
  </si>
  <si>
    <t>PARTIDA 6 IMAGENOLOGIA</t>
  </si>
  <si>
    <t>MONTO MINIMO SIN I.V.A</t>
  </si>
  <si>
    <t>MONTO MÁXIMO SIN I.V.A.</t>
  </si>
  <si>
    <t>CARDIOTORACICA</t>
  </si>
  <si>
    <t>BANCO SANGRE</t>
  </si>
  <si>
    <t>CASA PLARRE S.A. DE C.V.</t>
  </si>
  <si>
    <t xml:space="preserve"> SEIA23ER04300050</t>
  </si>
  <si>
    <t>art. 41 fracc. 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</si>
</sst>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;[Red]\-&quot;$&quot;#,##0.00"/>
    <numFmt numFmtId="43" formatCode="_-* #,##0.00_-;\-* #,##0.00_-;_-* &quot;-&quot;??_-;_-@_-"/>
    <numFmt numFmtId="164" formatCode="dd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9"/>
      <color theme="1"/>
      <name val="Montserrat"/>
    </font>
    <font>
      <b/>
      <sz val="15"/>
      <color theme="3"/>
      <name val="Calibri"/>
      <family val="2"/>
      <scheme val="minor"/>
    </font>
    <font>
      <b/>
      <sz val="8"/>
      <color theme="0"/>
      <name val="Montserrat"/>
    </font>
    <font>
      <b/>
      <sz val="9"/>
      <color theme="1"/>
      <name val="Montserrat Medium"/>
    </font>
    <font>
      <sz val="9"/>
      <color theme="1"/>
      <name val="Montserrat Medium"/>
    </font>
    <font>
      <sz val="10"/>
      <color theme="1"/>
      <name val="Montserrat"/>
    </font>
    <font>
      <b/>
      <sz val="8.5"/>
      <color theme="1"/>
      <name val="Montserrat Medium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6"/>
      <color theme="1"/>
      <name val="Montserrat Medium"/>
    </font>
  </fonts>
  <fills count="1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6" fillId="0" borderId="1" applyNumberFormat="0" applyFill="0" applyAlignment="0" applyProtection="0"/>
  </cellStyleXfs>
  <cellXfs count="134">
    <xf numFmtId="0" fontId="0" fillId="0" borderId="0" xfId="0"/>
    <xf numFmtId="14" fontId="0" fillId="0" borderId="0" xfId="0" applyNumberFormat="1"/>
    <xf numFmtId="43" fontId="0" fillId="0" borderId="0" xfId="1" applyFont="1"/>
    <xf numFmtId="43" fontId="0" fillId="0" borderId="0" xfId="1" applyFont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NumberFormat="1"/>
    <xf numFmtId="0" fontId="2" fillId="0" borderId="0" xfId="0" applyFont="1" applyBorder="1" applyAlignment="1">
      <alignment horizontal="center"/>
    </xf>
    <xf numFmtId="0" fontId="0" fillId="0" borderId="0" xfId="0" applyFill="1"/>
    <xf numFmtId="0" fontId="0" fillId="2" borderId="0" xfId="0" applyFill="1"/>
    <xf numFmtId="14" fontId="0" fillId="2" borderId="0" xfId="0" applyNumberFormat="1" applyFill="1"/>
    <xf numFmtId="0" fontId="0" fillId="0" borderId="0" xfId="0" applyAlignment="1">
      <alignment vertical="center" wrapText="1"/>
    </xf>
    <xf numFmtId="0" fontId="0" fillId="0" borderId="0" xfId="0" applyFill="1" applyAlignment="1">
      <alignment horizontal="center"/>
    </xf>
    <xf numFmtId="14" fontId="0" fillId="0" borderId="0" xfId="0" applyNumberFormat="1" applyFill="1"/>
    <xf numFmtId="43" fontId="0" fillId="0" borderId="0" xfId="1" applyFont="1" applyFill="1"/>
    <xf numFmtId="14" fontId="0" fillId="0" borderId="0" xfId="0" applyNumberFormat="1" applyAlignment="1">
      <alignment horizontal="center" vertical="center" wrapText="1"/>
    </xf>
    <xf numFmtId="14" fontId="0" fillId="4" borderId="0" xfId="0" applyNumberFormat="1" applyFill="1"/>
    <xf numFmtId="14" fontId="0" fillId="5" borderId="0" xfId="0" applyNumberFormat="1" applyFill="1"/>
    <xf numFmtId="0" fontId="0" fillId="3" borderId="0" xfId="0" applyFill="1"/>
    <xf numFmtId="0" fontId="0" fillId="4" borderId="0" xfId="0" applyFill="1"/>
    <xf numFmtId="0" fontId="0" fillId="5" borderId="0" xfId="0" applyFill="1"/>
    <xf numFmtId="0" fontId="0" fillId="0" borderId="0" xfId="0" applyFill="1" applyAlignment="1">
      <alignment horizontal="center" vertical="center" wrapText="1"/>
    </xf>
    <xf numFmtId="0" fontId="0" fillId="0" borderId="0" xfId="0" applyNumberFormat="1" applyFill="1"/>
    <xf numFmtId="0" fontId="0" fillId="6" borderId="0" xfId="0" applyFill="1"/>
    <xf numFmtId="4" fontId="0" fillId="0" borderId="0" xfId="0" applyNumberFormat="1"/>
    <xf numFmtId="0" fontId="5" fillId="0" borderId="0" xfId="0" applyFont="1"/>
    <xf numFmtId="0" fontId="0" fillId="7" borderId="0" xfId="0" applyFill="1"/>
    <xf numFmtId="0" fontId="0" fillId="7" borderId="0" xfId="0" applyFill="1" applyAlignment="1">
      <alignment horizontal="center"/>
    </xf>
    <xf numFmtId="14" fontId="0" fillId="7" borderId="0" xfId="0" applyNumberFormat="1" applyFill="1"/>
    <xf numFmtId="43" fontId="0" fillId="7" borderId="0" xfId="1" applyFont="1" applyFill="1"/>
    <xf numFmtId="0" fontId="0" fillId="8" borderId="0" xfId="0" applyFill="1" applyAlignment="1">
      <alignment horizontal="center" vertical="center" wrapText="1"/>
    </xf>
    <xf numFmtId="14" fontId="0" fillId="8" borderId="0" xfId="0" applyNumberFormat="1" applyFill="1" applyAlignment="1">
      <alignment vertical="center" wrapText="1"/>
    </xf>
    <xf numFmtId="43" fontId="0" fillId="8" borderId="0" xfId="1" applyFont="1" applyFill="1" applyAlignment="1">
      <alignment horizontal="center" vertical="center" wrapText="1"/>
    </xf>
    <xf numFmtId="14" fontId="0" fillId="8" borderId="0" xfId="0" applyNumberFormat="1" applyFill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43" fontId="0" fillId="0" borderId="0" xfId="1" applyFont="1" applyFill="1" applyAlignment="1">
      <alignment horizontal="center" vertical="center" wrapText="1"/>
    </xf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 wrapText="1"/>
    </xf>
    <xf numFmtId="14" fontId="0" fillId="0" borderId="0" xfId="0" applyNumberFormat="1" applyBorder="1" applyAlignment="1">
      <alignment horizontal="center"/>
    </xf>
    <xf numFmtId="43" fontId="0" fillId="0" borderId="0" xfId="1" applyFont="1" applyBorder="1" applyAlignment="1">
      <alignment horizontal="center"/>
    </xf>
    <xf numFmtId="0" fontId="0" fillId="0" borderId="0" xfId="0" applyBorder="1" applyAlignment="1"/>
    <xf numFmtId="0" fontId="7" fillId="9" borderId="2" xfId="2" applyFont="1" applyFill="1" applyBorder="1" applyAlignment="1">
      <alignment horizontal="center" vertical="center" wrapText="1"/>
    </xf>
    <xf numFmtId="0" fontId="7" fillId="10" borderId="2" xfId="2" applyFont="1" applyFill="1" applyBorder="1" applyAlignment="1">
      <alignment horizontal="center" vertical="center" wrapText="1"/>
    </xf>
    <xf numFmtId="0" fontId="0" fillId="7" borderId="0" xfId="0" applyNumberFormat="1" applyFill="1"/>
    <xf numFmtId="0" fontId="0" fillId="0" borderId="0" xfId="0" applyAlignment="1">
      <alignment horizontal="center" vertical="center" wrapText="1"/>
    </xf>
    <xf numFmtId="0" fontId="8" fillId="0" borderId="0" xfId="0" applyFont="1"/>
    <xf numFmtId="0" fontId="0" fillId="0" borderId="0" xfId="1" applyNumberFormat="1" applyFont="1" applyFill="1"/>
    <xf numFmtId="0" fontId="0" fillId="0" borderId="0" xfId="0" applyAlignment="1">
      <alignment horizontal="center" vertical="center" wrapText="1"/>
    </xf>
    <xf numFmtId="0" fontId="0" fillId="0" borderId="0" xfId="0" applyBorder="1" applyAlignment="1">
      <alignment horizontal="left"/>
    </xf>
    <xf numFmtId="14" fontId="0" fillId="0" borderId="0" xfId="1" applyNumberFormat="1" applyFont="1" applyFill="1"/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3" xfId="0" applyBorder="1" applyAlignment="1">
      <alignment vertical="center" wrapText="1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14" fontId="0" fillId="0" borderId="0" xfId="1" applyNumberFormat="1" applyFont="1" applyBorder="1" applyAlignment="1">
      <alignment horizontal="center"/>
    </xf>
    <xf numFmtId="0" fontId="10" fillId="0" borderId="3" xfId="0" applyNumberFormat="1" applyFont="1" applyBorder="1" applyAlignment="1">
      <alignment horizontal="center" vertical="center" wrapText="1"/>
    </xf>
    <xf numFmtId="0" fontId="0" fillId="0" borderId="3" xfId="0" applyFill="1" applyBorder="1" applyAlignment="1">
      <alignment horizontal="center"/>
    </xf>
    <xf numFmtId="14" fontId="0" fillId="0" borderId="3" xfId="0" applyNumberFormat="1" applyBorder="1" applyAlignment="1">
      <alignment horizontal="center"/>
    </xf>
    <xf numFmtId="14" fontId="0" fillId="0" borderId="3" xfId="0" applyNumberFormat="1" applyFill="1" applyBorder="1" applyAlignment="1">
      <alignment horizontal="center"/>
    </xf>
    <xf numFmtId="0" fontId="0" fillId="0" borderId="3" xfId="0" applyBorder="1" applyAlignment="1">
      <alignment horizontal="center"/>
    </xf>
    <xf numFmtId="1" fontId="0" fillId="0" borderId="3" xfId="0" applyNumberFormat="1" applyBorder="1" applyAlignment="1">
      <alignment horizontal="center"/>
    </xf>
    <xf numFmtId="43" fontId="0" fillId="0" borderId="3" xfId="1" applyFont="1" applyBorder="1" applyAlignment="1">
      <alignment horizontal="center"/>
    </xf>
    <xf numFmtId="43" fontId="0" fillId="0" borderId="3" xfId="1" applyFont="1" applyFill="1" applyBorder="1" applyAlignment="1">
      <alignment horizontal="center"/>
    </xf>
    <xf numFmtId="0" fontId="0" fillId="0" borderId="3" xfId="1" applyNumberFormat="1" applyFont="1" applyFill="1" applyBorder="1" applyAlignment="1">
      <alignment horizontal="center"/>
    </xf>
    <xf numFmtId="14" fontId="0" fillId="0" borderId="3" xfId="1" applyNumberFormat="1" applyFont="1" applyFill="1" applyBorder="1" applyAlignment="1">
      <alignment horizontal="center"/>
    </xf>
    <xf numFmtId="164" fontId="0" fillId="0" borderId="3" xfId="1" applyNumberFormat="1" applyFont="1" applyFill="1" applyBorder="1" applyAlignment="1">
      <alignment horizontal="center"/>
    </xf>
    <xf numFmtId="1" fontId="0" fillId="0" borderId="3" xfId="1" applyNumberFormat="1" applyFont="1" applyFill="1" applyBorder="1" applyAlignment="1">
      <alignment horizontal="center"/>
    </xf>
    <xf numFmtId="164" fontId="0" fillId="0" borderId="3" xfId="0" applyNumberFormat="1" applyFill="1" applyBorder="1" applyAlignment="1">
      <alignment horizontal="center"/>
    </xf>
    <xf numFmtId="1" fontId="2" fillId="0" borderId="3" xfId="1" applyNumberFormat="1" applyFont="1" applyFill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164" fontId="0" fillId="0" borderId="5" xfId="0" applyNumberFormat="1" applyFill="1" applyBorder="1" applyAlignment="1">
      <alignment horizontal="center" vertical="center" wrapText="1"/>
    </xf>
    <xf numFmtId="43" fontId="0" fillId="0" borderId="5" xfId="1" applyFont="1" applyFill="1" applyBorder="1" applyAlignment="1">
      <alignment horizontal="center" vertical="center" wrapText="1"/>
    </xf>
    <xf numFmtId="43" fontId="0" fillId="0" borderId="5" xfId="1" applyFont="1" applyBorder="1" applyAlignment="1">
      <alignment horizontal="center" vertical="center" wrapText="1"/>
    </xf>
    <xf numFmtId="14" fontId="0" fillId="0" borderId="5" xfId="0" applyNumberFormat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0" fillId="0" borderId="3" xfId="0" applyFill="1" applyBorder="1" applyAlignment="1"/>
    <xf numFmtId="43" fontId="0" fillId="0" borderId="3" xfId="1" applyFont="1" applyFill="1" applyBorder="1" applyAlignment="1"/>
    <xf numFmtId="0" fontId="0" fillId="0" borderId="3" xfId="0" applyFill="1" applyBorder="1" applyAlignment="1">
      <alignment horizontal="left"/>
    </xf>
    <xf numFmtId="0" fontId="0" fillId="0" borderId="3" xfId="1" applyNumberFormat="1" applyFont="1" applyFill="1" applyBorder="1" applyAlignment="1">
      <alignment horizontal="left"/>
    </xf>
    <xf numFmtId="0" fontId="0" fillId="0" borderId="0" xfId="0" applyAlignment="1">
      <alignment horizontal="left"/>
    </xf>
    <xf numFmtId="14" fontId="0" fillId="0" borderId="3" xfId="0" applyNumberFormat="1" applyFill="1" applyBorder="1" applyAlignment="1">
      <alignment horizontal="left"/>
    </xf>
    <xf numFmtId="43" fontId="0" fillId="0" borderId="3" xfId="1" applyFont="1" applyFill="1" applyBorder="1" applyAlignment="1">
      <alignment horizontal="left"/>
    </xf>
    <xf numFmtId="0" fontId="0" fillId="0" borderId="3" xfId="0" applyBorder="1" applyAlignment="1">
      <alignment horizontal="left"/>
    </xf>
    <xf numFmtId="14" fontId="0" fillId="0" borderId="3" xfId="0" applyNumberFormat="1" applyBorder="1" applyAlignment="1">
      <alignment horizontal="left"/>
    </xf>
    <xf numFmtId="43" fontId="0" fillId="0" borderId="3" xfId="1" applyFont="1" applyBorder="1" applyAlignment="1">
      <alignment horizontal="left"/>
    </xf>
    <xf numFmtId="1" fontId="0" fillId="0" borderId="3" xfId="0" applyNumberFormat="1" applyFill="1" applyBorder="1" applyAlignment="1">
      <alignment horizontal="left"/>
    </xf>
    <xf numFmtId="14" fontId="0" fillId="0" borderId="3" xfId="1" applyNumberFormat="1" applyFont="1" applyFill="1" applyBorder="1" applyAlignment="1">
      <alignment horizontal="left"/>
    </xf>
    <xf numFmtId="14" fontId="0" fillId="0" borderId="3" xfId="1" applyNumberFormat="1" applyFont="1" applyBorder="1" applyAlignment="1">
      <alignment horizontal="left"/>
    </xf>
    <xf numFmtId="4" fontId="0" fillId="0" borderId="3" xfId="0" applyNumberFormat="1" applyBorder="1" applyAlignment="1">
      <alignment horizontal="left"/>
    </xf>
    <xf numFmtId="0" fontId="2" fillId="0" borderId="0" xfId="0" applyFont="1" applyBorder="1" applyAlignment="1">
      <alignment horizontal="left"/>
    </xf>
    <xf numFmtId="43" fontId="0" fillId="0" borderId="3" xfId="1" applyFont="1" applyBorder="1" applyAlignment="1">
      <alignment horizontal="right"/>
    </xf>
    <xf numFmtId="0" fontId="0" fillId="0" borderId="3" xfId="0" applyBorder="1" applyAlignment="1">
      <alignment horizontal="left" vertical="center"/>
    </xf>
    <xf numFmtId="0" fontId="0" fillId="0" borderId="3" xfId="0" applyFill="1" applyBorder="1" applyAlignment="1">
      <alignment horizontal="left" vertical="center"/>
    </xf>
    <xf numFmtId="43" fontId="0" fillId="0" borderId="3" xfId="1" applyFont="1" applyFill="1" applyBorder="1" applyAlignment="1">
      <alignment horizontal="left" vertical="center"/>
    </xf>
    <xf numFmtId="43" fontId="0" fillId="0" borderId="3" xfId="1" applyFont="1" applyBorder="1" applyAlignment="1">
      <alignment horizontal="left" vertical="center"/>
    </xf>
    <xf numFmtId="14" fontId="0" fillId="0" borderId="3" xfId="0" applyNumberFormat="1" applyBorder="1" applyAlignment="1">
      <alignment horizontal="left" vertical="center"/>
    </xf>
    <xf numFmtId="0" fontId="0" fillId="0" borderId="3" xfId="0" applyBorder="1" applyAlignment="1"/>
    <xf numFmtId="14" fontId="0" fillId="0" borderId="3" xfId="0" applyNumberFormat="1" applyBorder="1" applyAlignment="1"/>
    <xf numFmtId="43" fontId="0" fillId="0" borderId="3" xfId="1" applyFont="1" applyBorder="1" applyAlignment="1"/>
    <xf numFmtId="8" fontId="0" fillId="0" borderId="3" xfId="1" applyNumberFormat="1" applyFont="1" applyFill="1" applyBorder="1" applyAlignment="1">
      <alignment horizontal="left"/>
    </xf>
    <xf numFmtId="0" fontId="11" fillId="0" borderId="0" xfId="0" applyFont="1"/>
    <xf numFmtId="43" fontId="0" fillId="7" borderId="3" xfId="1" applyFont="1" applyFill="1" applyBorder="1" applyAlignment="1">
      <alignment horizontal="center"/>
    </xf>
    <xf numFmtId="4" fontId="0" fillId="7" borderId="3" xfId="0" applyNumberFormat="1" applyFill="1" applyBorder="1" applyAlignment="1">
      <alignment horizontal="center"/>
    </xf>
    <xf numFmtId="43" fontId="0" fillId="7" borderId="3" xfId="1" applyFont="1" applyFill="1" applyBorder="1" applyAlignment="1"/>
    <xf numFmtId="14" fontId="0" fillId="7" borderId="3" xfId="0" applyNumberFormat="1" applyFill="1" applyBorder="1" applyAlignment="1">
      <alignment horizontal="center"/>
    </xf>
    <xf numFmtId="0" fontId="0" fillId="7" borderId="7" xfId="0" applyFill="1" applyBorder="1" applyAlignment="1">
      <alignment horizontal="center"/>
    </xf>
    <xf numFmtId="0" fontId="0" fillId="11" borderId="3" xfId="0" applyFill="1" applyBorder="1" applyAlignment="1">
      <alignment horizontal="left"/>
    </xf>
    <xf numFmtId="14" fontId="0" fillId="11" borderId="3" xfId="0" applyNumberFormat="1" applyFill="1" applyBorder="1" applyAlignment="1">
      <alignment horizontal="left"/>
    </xf>
    <xf numFmtId="0" fontId="0" fillId="11" borderId="3" xfId="0" applyFill="1" applyBorder="1" applyAlignment="1">
      <alignment horizontal="center"/>
    </xf>
    <xf numFmtId="1" fontId="0" fillId="11" borderId="3" xfId="0" applyNumberFormat="1" applyFill="1" applyBorder="1" applyAlignment="1">
      <alignment horizontal="left"/>
    </xf>
    <xf numFmtId="43" fontId="0" fillId="11" borderId="3" xfId="1" applyFont="1" applyFill="1" applyBorder="1" applyAlignment="1">
      <alignment horizontal="left"/>
    </xf>
    <xf numFmtId="0" fontId="0" fillId="11" borderId="3" xfId="1" applyNumberFormat="1" applyFont="1" applyFill="1" applyBorder="1" applyAlignment="1">
      <alignment horizontal="left"/>
    </xf>
    <xf numFmtId="0" fontId="13" fillId="0" borderId="0" xfId="0" applyFont="1"/>
    <xf numFmtId="0" fontId="12" fillId="0" borderId="0" xfId="0" applyFont="1" applyAlignment="1">
      <alignment horizontal="center" wrapText="1"/>
    </xf>
    <xf numFmtId="14" fontId="13" fillId="0" borderId="0" xfId="0" applyNumberFormat="1" applyFont="1" applyFill="1" applyBorder="1" applyAlignment="1">
      <alignment horizontal="center"/>
    </xf>
    <xf numFmtId="4" fontId="13" fillId="0" borderId="0" xfId="1" applyNumberFormat="1" applyFont="1" applyFill="1" applyBorder="1" applyAlignment="1">
      <alignment horizontal="right"/>
    </xf>
    <xf numFmtId="14" fontId="13" fillId="0" borderId="0" xfId="1" applyNumberFormat="1" applyFont="1" applyFill="1" applyBorder="1" applyAlignment="1">
      <alignment horizontal="center"/>
    </xf>
    <xf numFmtId="4" fontId="13" fillId="0" borderId="0" xfId="0" applyNumberFormat="1" applyFont="1" applyFill="1" applyBorder="1" applyAlignment="1">
      <alignment horizontal="right"/>
    </xf>
    <xf numFmtId="4" fontId="12" fillId="0" borderId="0" xfId="1" applyNumberFormat="1" applyFont="1" applyFill="1" applyBorder="1" applyAlignment="1">
      <alignment horizontal="right"/>
    </xf>
    <xf numFmtId="14" fontId="13" fillId="0" borderId="0" xfId="0" applyNumberFormat="1" applyFont="1" applyBorder="1" applyAlignment="1">
      <alignment horizontal="center"/>
    </xf>
    <xf numFmtId="8" fontId="0" fillId="0" borderId="0" xfId="0" applyNumberFormat="1"/>
    <xf numFmtId="8" fontId="14" fillId="0" borderId="12" xfId="0" applyNumberFormat="1" applyFont="1" applyBorder="1" applyAlignment="1">
      <alignment horizontal="center" vertical="center" wrapText="1"/>
    </xf>
    <xf numFmtId="8" fontId="14" fillId="0" borderId="13" xfId="0" applyNumberFormat="1" applyFont="1" applyBorder="1" applyAlignment="1">
      <alignment horizontal="center" vertical="center" wrapText="1"/>
    </xf>
    <xf numFmtId="0" fontId="13" fillId="7" borderId="0" xfId="0" applyFont="1" applyFill="1"/>
    <xf numFmtId="14" fontId="0" fillId="12" borderId="3" xfId="0" applyNumberFormat="1" applyFill="1" applyBorder="1" applyAlignment="1">
      <alignment horizontal="center"/>
    </xf>
    <xf numFmtId="14" fontId="0" fillId="12" borderId="3" xfId="1" applyNumberFormat="1" applyFont="1" applyFill="1" applyBorder="1" applyAlignment="1">
      <alignment horizontal="center"/>
    </xf>
  </cellXfs>
  <cellStyles count="3">
    <cellStyle name="Millares" xfId="1" builtinId="3"/>
    <cellStyle name="Normal" xfId="0" builtinId="0"/>
    <cellStyle name="Título 1" xfId="2" builtinId="16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1:AC65"/>
  <sheetViews>
    <sheetView workbookViewId="0">
      <selection activeCell="A29" sqref="A29"/>
    </sheetView>
  </sheetViews>
  <sheetFormatPr baseColWidth="10" defaultRowHeight="15"/>
  <cols>
    <col min="1" max="1" width="31.7109375" style="82" bestFit="1" customWidth="1"/>
    <col min="2" max="2" width="20.42578125" style="65" customWidth="1"/>
    <col min="3" max="3" width="9.7109375" style="65" customWidth="1"/>
    <col min="4" max="4" width="47" style="65" customWidth="1"/>
    <col min="5" max="5" width="34.140625" style="65" customWidth="1"/>
    <col min="6" max="6" width="27.85546875" style="65" customWidth="1"/>
    <col min="7" max="7" width="16.42578125" style="65" bestFit="1" customWidth="1"/>
    <col min="8" max="8" width="18.28515625" style="62" bestFit="1" customWidth="1"/>
    <col min="9" max="9" width="10.7109375" style="65" bestFit="1" customWidth="1"/>
    <col min="10" max="10" width="10.7109375" style="62" bestFit="1" customWidth="1"/>
    <col min="11" max="11" width="28.28515625" style="62" customWidth="1"/>
    <col min="12" max="12" width="28.28515625" style="73" hidden="1" customWidth="1"/>
    <col min="13" max="13" width="19.5703125" style="68" bestFit="1" customWidth="1"/>
    <col min="14" max="14" width="19.42578125" style="67" bestFit="1" customWidth="1"/>
    <col min="15" max="15" width="14.140625" style="65" bestFit="1" customWidth="1"/>
    <col min="16" max="16" width="21.7109375" style="65" customWidth="1"/>
    <col min="17" max="17" width="12.42578125" style="65" bestFit="1" customWidth="1"/>
    <col min="18" max="18" width="26.5703125" style="65" bestFit="1" customWidth="1"/>
    <col min="19" max="19" width="26.42578125" style="65" customWidth="1"/>
    <col min="20" max="20" width="17.140625" style="63" bestFit="1" customWidth="1"/>
    <col min="21" max="21" width="37.42578125" style="65" customWidth="1"/>
    <col min="22" max="22" width="18.42578125" style="65" bestFit="1" customWidth="1"/>
    <col min="23" max="23" width="35.140625" style="65" bestFit="1" customWidth="1"/>
    <col min="24" max="24" width="13.7109375" style="65" bestFit="1" customWidth="1"/>
    <col min="25" max="25" width="11.7109375" style="65" bestFit="1" customWidth="1"/>
    <col min="26" max="26" width="19.28515625" style="65" bestFit="1" customWidth="1"/>
    <col min="27" max="27" width="15.28515625" style="65" bestFit="1" customWidth="1"/>
    <col min="28" max="28" width="21.140625" style="67" bestFit="1" customWidth="1"/>
    <col min="29" max="29" width="14.140625" style="65" bestFit="1" customWidth="1"/>
    <col min="30" max="16384" width="11.42578125" style="65"/>
  </cols>
  <sheetData>
    <row r="1" spans="1:29" s="76" customFormat="1" ht="26.25" customHeight="1">
      <c r="A1" s="75" t="s">
        <v>19</v>
      </c>
      <c r="B1" s="76" t="s">
        <v>141</v>
      </c>
      <c r="C1" s="76" t="s">
        <v>71</v>
      </c>
      <c r="D1" s="76" t="s">
        <v>66</v>
      </c>
      <c r="E1" s="76" t="s">
        <v>95</v>
      </c>
      <c r="F1" s="76" t="s">
        <v>13</v>
      </c>
      <c r="G1" s="76" t="s">
        <v>89</v>
      </c>
      <c r="H1" s="77" t="s">
        <v>0</v>
      </c>
      <c r="I1" s="76" t="s">
        <v>121</v>
      </c>
      <c r="J1" s="77" t="s">
        <v>122</v>
      </c>
      <c r="K1" s="77"/>
      <c r="L1" s="78"/>
      <c r="M1" s="79" t="s">
        <v>7</v>
      </c>
      <c r="N1" s="80" t="s">
        <v>8</v>
      </c>
      <c r="O1" s="76" t="s">
        <v>2</v>
      </c>
      <c r="P1" s="76" t="s">
        <v>3</v>
      </c>
      <c r="Q1" s="76" t="s">
        <v>12</v>
      </c>
      <c r="R1" s="76" t="s">
        <v>4</v>
      </c>
      <c r="S1" s="76" t="s">
        <v>5</v>
      </c>
      <c r="T1" s="81" t="s">
        <v>6</v>
      </c>
      <c r="U1" s="76" t="s">
        <v>11</v>
      </c>
      <c r="V1" s="76" t="s">
        <v>14</v>
      </c>
      <c r="W1" s="76" t="s">
        <v>15</v>
      </c>
      <c r="X1" s="76" t="s">
        <v>16</v>
      </c>
      <c r="Y1" s="76" t="s">
        <v>17</v>
      </c>
      <c r="Z1" s="76" t="s">
        <v>18</v>
      </c>
      <c r="AA1" s="76" t="s">
        <v>90</v>
      </c>
      <c r="AB1" s="80" t="s">
        <v>195</v>
      </c>
      <c r="AC1" s="76" t="s">
        <v>1</v>
      </c>
    </row>
    <row r="2" spans="1:29" s="62" customFormat="1">
      <c r="A2" s="113" t="s">
        <v>314</v>
      </c>
      <c r="B2" s="62">
        <v>2545060</v>
      </c>
      <c r="C2" s="62" t="s">
        <v>68</v>
      </c>
      <c r="D2" s="62" t="s">
        <v>280</v>
      </c>
      <c r="E2" s="62" t="s">
        <v>133</v>
      </c>
      <c r="F2" s="62" t="s">
        <v>266</v>
      </c>
      <c r="G2" s="62">
        <v>155342</v>
      </c>
      <c r="H2" s="62" t="s">
        <v>291</v>
      </c>
      <c r="I2" s="112">
        <v>44927</v>
      </c>
      <c r="J2" s="64">
        <v>45168</v>
      </c>
      <c r="K2" s="65" t="str">
        <f>CONCATENATE(TEXT(I2,"DD"),"/",TEXT(I2,"MM"),"/",TEXT(I2,"AAAA")," al ",TEXT(J2,"DD"),"/", TEXT(J2,"MM"),"/",TEXT(J2,"AAAA"))</f>
        <v>01/01/2023 al 30/08/2023</v>
      </c>
      <c r="L2" s="66">
        <f ca="1">J2-TODAY()</f>
        <v>-83</v>
      </c>
      <c r="M2" s="67">
        <f t="shared" ref="M2:M9" si="0">+N2*1.16</f>
        <v>32790032.039999999</v>
      </c>
      <c r="N2" s="109">
        <v>28267269</v>
      </c>
      <c r="O2" s="69">
        <f>VLOOKUP(D2,Hoja1!B6:C21,2,0)</f>
        <v>42060426</v>
      </c>
      <c r="P2" s="70">
        <v>44923</v>
      </c>
      <c r="Q2" s="62" t="s">
        <v>313</v>
      </c>
      <c r="R2" s="64">
        <v>44893</v>
      </c>
      <c r="S2" s="64">
        <v>44909</v>
      </c>
      <c r="T2" s="64">
        <v>44916</v>
      </c>
      <c r="U2" s="62" t="s">
        <v>290</v>
      </c>
      <c r="V2" s="62" t="s">
        <v>289</v>
      </c>
    </row>
    <row r="3" spans="1:29">
      <c r="A3" s="113" t="s">
        <v>315</v>
      </c>
      <c r="C3" s="62" t="s">
        <v>68</v>
      </c>
      <c r="D3" s="62" t="s">
        <v>278</v>
      </c>
      <c r="E3" s="62" t="s">
        <v>299</v>
      </c>
      <c r="F3" s="65" t="s">
        <v>80</v>
      </c>
      <c r="G3" s="65">
        <v>131263</v>
      </c>
      <c r="H3" s="62" t="s">
        <v>292</v>
      </c>
      <c r="I3" s="112">
        <v>44927</v>
      </c>
      <c r="J3" s="132">
        <v>45169</v>
      </c>
      <c r="K3" s="65" t="str">
        <f t="shared" ref="K3:K9" si="1">CONCATENATE(TEXT(I3,"DD"),"/",TEXT(I3,"MM"),"/",TEXT(I3,"AAAA")," al ",TEXT(J3,"DD"),"/", TEXT(J3,"MM"),"/",TEXT(J3,"AAAA"))</f>
        <v>01/01/2023 al 31/08/2023</v>
      </c>
      <c r="L3" s="66">
        <f t="shared" ref="L3:L26" ca="1" si="2">J3-TODAY()</f>
        <v>-82</v>
      </c>
      <c r="M3" s="68">
        <f t="shared" si="0"/>
        <v>343880899.04399997</v>
      </c>
      <c r="N3" s="109">
        <v>296449050.89999998</v>
      </c>
      <c r="O3" s="69">
        <v>42060424</v>
      </c>
      <c r="P3" s="63">
        <v>44929</v>
      </c>
      <c r="Q3" s="65" t="s">
        <v>313</v>
      </c>
      <c r="R3" s="65" t="s">
        <v>313</v>
      </c>
      <c r="S3" s="65" t="s">
        <v>313</v>
      </c>
      <c r="T3" s="63">
        <v>44918</v>
      </c>
      <c r="U3" s="62" t="s">
        <v>50</v>
      </c>
      <c r="V3" s="62" t="s">
        <v>286</v>
      </c>
      <c r="AA3" s="62"/>
      <c r="AC3" s="63">
        <v>45230</v>
      </c>
    </row>
    <row r="4" spans="1:29">
      <c r="A4" s="113" t="s">
        <v>312</v>
      </c>
      <c r="B4" s="62">
        <v>2558311</v>
      </c>
      <c r="C4" s="62" t="s">
        <v>68</v>
      </c>
      <c r="D4" s="62" t="s">
        <v>282</v>
      </c>
      <c r="E4" s="62" t="s">
        <v>300</v>
      </c>
      <c r="F4" s="62" t="s">
        <v>266</v>
      </c>
      <c r="G4" s="62">
        <v>155342</v>
      </c>
      <c r="H4" s="62" t="s">
        <v>293</v>
      </c>
      <c r="I4" s="112">
        <v>44927</v>
      </c>
      <c r="J4" s="64">
        <v>44971</v>
      </c>
      <c r="K4" s="65" t="str">
        <f t="shared" si="1"/>
        <v>01/01/2023 al 14/02/2023</v>
      </c>
      <c r="L4" s="66">
        <f t="shared" ca="1" si="2"/>
        <v>-280</v>
      </c>
      <c r="M4" s="68">
        <f t="shared" si="0"/>
        <v>351965.73839999997</v>
      </c>
      <c r="N4" s="109">
        <v>303418.74</v>
      </c>
      <c r="O4" s="69">
        <v>42060429</v>
      </c>
      <c r="P4" s="63">
        <v>44930</v>
      </c>
      <c r="Q4" s="65" t="s">
        <v>313</v>
      </c>
      <c r="R4" s="65" t="s">
        <v>313</v>
      </c>
      <c r="S4" s="65" t="s">
        <v>313</v>
      </c>
      <c r="T4" s="63">
        <v>44925</v>
      </c>
      <c r="U4" s="62" t="s">
        <v>50</v>
      </c>
      <c r="V4" s="62" t="s">
        <v>287</v>
      </c>
      <c r="AA4" s="62" t="s">
        <v>1</v>
      </c>
      <c r="AB4" s="67">
        <f>+N4*0.2</f>
        <v>60683.748</v>
      </c>
    </row>
    <row r="5" spans="1:29">
      <c r="A5" s="113" t="s">
        <v>316</v>
      </c>
      <c r="C5" s="62" t="s">
        <v>68</v>
      </c>
      <c r="D5" s="62" t="s">
        <v>277</v>
      </c>
      <c r="E5" s="62" t="s">
        <v>258</v>
      </c>
      <c r="F5" s="62" t="s">
        <v>266</v>
      </c>
      <c r="G5" s="62">
        <v>155342</v>
      </c>
      <c r="H5" s="62" t="s">
        <v>294</v>
      </c>
      <c r="I5" s="112">
        <v>44927</v>
      </c>
      <c r="J5" s="64">
        <v>45169</v>
      </c>
      <c r="K5" s="65" t="str">
        <f t="shared" si="1"/>
        <v>01/01/2023 al 31/08/2023</v>
      </c>
      <c r="L5" s="66">
        <f t="shared" ca="1" si="2"/>
        <v>-82</v>
      </c>
      <c r="M5" s="68">
        <f t="shared" si="0"/>
        <v>11008669.119999999</v>
      </c>
      <c r="N5" s="109">
        <v>9490232</v>
      </c>
      <c r="O5" s="69">
        <f>VLOOKUP(D5,Hoja1!B9:C21,2,0)</f>
        <v>42060421</v>
      </c>
      <c r="P5" s="63">
        <v>44930</v>
      </c>
      <c r="T5" s="63">
        <v>44915</v>
      </c>
      <c r="U5" s="62" t="s">
        <v>290</v>
      </c>
      <c r="V5" s="62" t="s">
        <v>289</v>
      </c>
      <c r="AA5" s="62"/>
    </row>
    <row r="6" spans="1:29">
      <c r="A6" s="113" t="s">
        <v>317</v>
      </c>
      <c r="C6" s="62" t="s">
        <v>68</v>
      </c>
      <c r="D6" s="62" t="s">
        <v>279</v>
      </c>
      <c r="E6" s="62" t="s">
        <v>301</v>
      </c>
      <c r="F6" s="65" t="s">
        <v>269</v>
      </c>
      <c r="G6" s="65">
        <v>110312</v>
      </c>
      <c r="H6" s="62" t="s">
        <v>295</v>
      </c>
      <c r="I6" s="112">
        <v>44927</v>
      </c>
      <c r="J6" s="64">
        <v>45169</v>
      </c>
      <c r="K6" s="65" t="str">
        <f t="shared" si="1"/>
        <v>01/01/2023 al 31/08/2023</v>
      </c>
      <c r="L6" s="66">
        <f t="shared" ca="1" si="2"/>
        <v>-82</v>
      </c>
      <c r="M6" s="68">
        <f t="shared" si="0"/>
        <v>85980794.791199982</v>
      </c>
      <c r="N6" s="109">
        <v>74121374.819999993</v>
      </c>
      <c r="O6" s="69">
        <f>VLOOKUP(D6,Hoja1!B10:C22,2,0)</f>
        <v>42060425</v>
      </c>
      <c r="P6" s="63">
        <v>44938</v>
      </c>
      <c r="T6" s="63">
        <v>44925</v>
      </c>
      <c r="U6" s="62" t="s">
        <v>50</v>
      </c>
      <c r="V6" s="62" t="s">
        <v>286</v>
      </c>
      <c r="AA6" s="62"/>
    </row>
    <row r="7" spans="1:29">
      <c r="A7" s="113" t="s">
        <v>318</v>
      </c>
      <c r="C7" s="62" t="s">
        <v>68</v>
      </c>
      <c r="D7" s="62" t="s">
        <v>275</v>
      </c>
      <c r="E7" s="62" t="s">
        <v>99</v>
      </c>
      <c r="F7" s="65" t="s">
        <v>28</v>
      </c>
      <c r="G7" s="65">
        <v>29238</v>
      </c>
      <c r="H7" s="62" t="s">
        <v>296</v>
      </c>
      <c r="I7" s="112">
        <v>44927</v>
      </c>
      <c r="J7" s="64">
        <v>45054</v>
      </c>
      <c r="K7" s="65" t="str">
        <f t="shared" si="1"/>
        <v>01/01/2023 al 08/05/2023</v>
      </c>
      <c r="L7" s="66">
        <f t="shared" ca="1" si="2"/>
        <v>-197</v>
      </c>
      <c r="M7" s="68">
        <f t="shared" si="0"/>
        <v>1426869.5999999999</v>
      </c>
      <c r="N7" s="109">
        <v>1230060</v>
      </c>
      <c r="O7" s="69">
        <f>VLOOKUP(D7,Hoja1!B6:C23,2,0)</f>
        <v>42060418</v>
      </c>
      <c r="P7" s="63">
        <v>44935</v>
      </c>
      <c r="T7" s="63">
        <v>44917</v>
      </c>
      <c r="U7" s="62" t="s">
        <v>290</v>
      </c>
      <c r="V7" s="62" t="s">
        <v>289</v>
      </c>
      <c r="AA7" s="62"/>
    </row>
    <row r="8" spans="1:29">
      <c r="A8" s="113" t="s">
        <v>319</v>
      </c>
      <c r="C8" s="62" t="s">
        <v>68</v>
      </c>
      <c r="D8" s="62" t="s">
        <v>276</v>
      </c>
      <c r="E8" s="62" t="s">
        <v>101</v>
      </c>
      <c r="F8" s="62" t="s">
        <v>266</v>
      </c>
      <c r="G8" s="62">
        <v>155342</v>
      </c>
      <c r="H8" s="62" t="s">
        <v>297</v>
      </c>
      <c r="I8" s="112">
        <v>44927</v>
      </c>
      <c r="J8" s="64">
        <v>45083</v>
      </c>
      <c r="K8" s="65" t="str">
        <f t="shared" si="1"/>
        <v>01/01/2023 al 06/06/2023</v>
      </c>
      <c r="L8" s="66">
        <f t="shared" ca="1" si="2"/>
        <v>-168</v>
      </c>
      <c r="M8" s="68">
        <f t="shared" si="0"/>
        <v>5116957.1071999995</v>
      </c>
      <c r="N8" s="109">
        <v>4411169.92</v>
      </c>
      <c r="O8" s="69">
        <f>VLOOKUP(D8,Hoja1!B7:C24,2,0)</f>
        <v>42060419</v>
      </c>
      <c r="P8" s="63">
        <v>44935</v>
      </c>
      <c r="T8" s="63">
        <v>44922</v>
      </c>
      <c r="U8" s="62" t="s">
        <v>290</v>
      </c>
      <c r="V8" s="62" t="s">
        <v>289</v>
      </c>
      <c r="AA8" s="62"/>
    </row>
    <row r="9" spans="1:29">
      <c r="A9" s="113" t="s">
        <v>319</v>
      </c>
      <c r="C9" s="62" t="s">
        <v>68</v>
      </c>
      <c r="D9" s="62" t="s">
        <v>276</v>
      </c>
      <c r="E9" s="62" t="s">
        <v>100</v>
      </c>
      <c r="F9" s="65" t="s">
        <v>267</v>
      </c>
      <c r="G9" s="62">
        <v>30058</v>
      </c>
      <c r="H9" s="62" t="s">
        <v>298</v>
      </c>
      <c r="I9" s="112">
        <v>44927</v>
      </c>
      <c r="J9" s="64">
        <v>45083</v>
      </c>
      <c r="K9" s="65" t="str">
        <f t="shared" si="1"/>
        <v>01/01/2023 al 06/06/2023</v>
      </c>
      <c r="L9" s="66">
        <f t="shared" ca="1" si="2"/>
        <v>-168</v>
      </c>
      <c r="M9" s="68">
        <f t="shared" si="0"/>
        <v>2781642.8567999997</v>
      </c>
      <c r="N9" s="109">
        <v>2397967.98</v>
      </c>
      <c r="O9" s="69">
        <f>VLOOKUP(D9,Hoja1!B8:C25,2,0)</f>
        <v>42060419</v>
      </c>
      <c r="P9" s="63">
        <v>44936</v>
      </c>
      <c r="T9" s="63">
        <v>44922</v>
      </c>
      <c r="U9" s="62" t="s">
        <v>290</v>
      </c>
      <c r="V9" s="62" t="s">
        <v>289</v>
      </c>
      <c r="AA9" s="62"/>
    </row>
    <row r="10" spans="1:29">
      <c r="A10" s="113" t="s">
        <v>351</v>
      </c>
      <c r="C10" s="62" t="s">
        <v>67</v>
      </c>
      <c r="D10" s="62" t="s">
        <v>285</v>
      </c>
      <c r="E10" s="62" t="s">
        <v>98</v>
      </c>
      <c r="F10" s="65" t="s">
        <v>73</v>
      </c>
      <c r="G10" s="62">
        <v>149288</v>
      </c>
      <c r="H10" s="62" t="s">
        <v>352</v>
      </c>
      <c r="I10" s="112">
        <v>44964</v>
      </c>
      <c r="J10" s="64">
        <v>45008</v>
      </c>
      <c r="K10" s="65" t="str">
        <f t="shared" ref="K10:K12" si="3">CONCATENATE(TEXT(I10,"DD"),"/",TEXT(I10,"MM"),"/",TEXT(I10,"AAAA")," al ",TEXT(J10,"DD"),"/", TEXT(J10,"MM"),"/",TEXT(J10,"AAAA"))</f>
        <v>07/02/2023 al 23/03/2023</v>
      </c>
      <c r="L10" s="66">
        <f t="shared" ca="1" si="2"/>
        <v>-243</v>
      </c>
      <c r="M10" s="68">
        <v>2582810</v>
      </c>
      <c r="N10" s="109">
        <f>+M10/1.16</f>
        <v>2226560.3448275863</v>
      </c>
      <c r="O10" s="69">
        <v>42060406</v>
      </c>
      <c r="P10" s="63">
        <v>44974</v>
      </c>
      <c r="T10" s="63">
        <v>44599</v>
      </c>
      <c r="U10" s="62" t="s">
        <v>50</v>
      </c>
      <c r="V10" s="62" t="s">
        <v>53</v>
      </c>
      <c r="AA10" s="62"/>
    </row>
    <row r="11" spans="1:29">
      <c r="A11" s="113" t="s">
        <v>364</v>
      </c>
      <c r="C11" s="62" t="s">
        <v>68</v>
      </c>
      <c r="D11" s="62" t="s">
        <v>359</v>
      </c>
      <c r="E11" s="62" t="s">
        <v>300</v>
      </c>
      <c r="F11" s="65" t="s">
        <v>266</v>
      </c>
      <c r="G11" s="65">
        <v>155342</v>
      </c>
      <c r="H11" s="65" t="s">
        <v>358</v>
      </c>
      <c r="I11" s="112">
        <v>44991</v>
      </c>
      <c r="J11" s="64">
        <v>45291</v>
      </c>
      <c r="K11" s="62" t="str">
        <f t="shared" si="3"/>
        <v>06/03/2023 al 31/12/2023</v>
      </c>
      <c r="L11" s="66">
        <f t="shared" ca="1" si="2"/>
        <v>40</v>
      </c>
      <c r="M11" s="68">
        <f>+N11*1.16</f>
        <v>5719651.5327999992</v>
      </c>
      <c r="N11" s="109">
        <v>4930734.0800000001</v>
      </c>
      <c r="O11" s="69">
        <v>42060429</v>
      </c>
      <c r="P11" s="63">
        <v>44998</v>
      </c>
      <c r="T11" s="63">
        <v>44626</v>
      </c>
      <c r="U11" s="62" t="s">
        <v>52</v>
      </c>
      <c r="V11" s="62" t="s">
        <v>287</v>
      </c>
      <c r="AA11" s="62"/>
    </row>
    <row r="12" spans="1:29">
      <c r="A12" s="113" t="s">
        <v>365</v>
      </c>
      <c r="C12" s="62" t="s">
        <v>68</v>
      </c>
      <c r="D12" s="62" t="s">
        <v>361</v>
      </c>
      <c r="E12" s="62" t="s">
        <v>101</v>
      </c>
      <c r="F12" s="62" t="s">
        <v>363</v>
      </c>
      <c r="G12" s="65">
        <v>25409</v>
      </c>
      <c r="H12" s="65" t="s">
        <v>360</v>
      </c>
      <c r="I12" s="112">
        <v>44995</v>
      </c>
      <c r="J12" s="70">
        <v>45039</v>
      </c>
      <c r="K12" s="68" t="str">
        <f t="shared" si="3"/>
        <v>10/03/2023 al 23/04/2023</v>
      </c>
      <c r="L12" s="66">
        <f t="shared" ca="1" si="2"/>
        <v>-212</v>
      </c>
      <c r="M12" s="67">
        <f>+N12*1.16</f>
        <v>6591010.96</v>
      </c>
      <c r="N12" s="110">
        <v>5681906</v>
      </c>
      <c r="O12" s="69">
        <v>42060419</v>
      </c>
      <c r="P12" s="63">
        <v>44999</v>
      </c>
      <c r="S12" s="63"/>
      <c r="T12" s="63">
        <v>44630</v>
      </c>
      <c r="U12" s="62" t="s">
        <v>50</v>
      </c>
      <c r="V12" s="62" t="s">
        <v>53</v>
      </c>
      <c r="AA12" s="62"/>
      <c r="AB12" s="65"/>
    </row>
    <row r="13" spans="1:29">
      <c r="A13" s="113" t="s">
        <v>369</v>
      </c>
      <c r="B13" s="62"/>
      <c r="C13" s="62" t="s">
        <v>68</v>
      </c>
      <c r="D13" s="62" t="s">
        <v>373</v>
      </c>
      <c r="E13" s="62" t="s">
        <v>374</v>
      </c>
      <c r="F13" s="62" t="s">
        <v>375</v>
      </c>
      <c r="G13" s="62">
        <v>25409</v>
      </c>
      <c r="H13" s="62" t="s">
        <v>367</v>
      </c>
      <c r="I13" s="112">
        <v>44995</v>
      </c>
      <c r="J13" s="64">
        <v>45039</v>
      </c>
      <c r="K13" s="64" t="s">
        <v>366</v>
      </c>
      <c r="L13" s="66">
        <f t="shared" ca="1" si="2"/>
        <v>-212</v>
      </c>
      <c r="M13" s="68">
        <f>+N13*1.16</f>
        <v>2618478.3239999996</v>
      </c>
      <c r="N13" s="109">
        <v>2257308.9</v>
      </c>
      <c r="O13" s="69">
        <v>42060419</v>
      </c>
      <c r="P13" s="64">
        <v>45002</v>
      </c>
      <c r="Q13" s="64"/>
      <c r="R13" s="62"/>
      <c r="S13" s="64"/>
      <c r="T13" s="64">
        <v>44630</v>
      </c>
      <c r="U13" s="64" t="s">
        <v>50</v>
      </c>
      <c r="V13" s="62" t="s">
        <v>53</v>
      </c>
      <c r="W13" s="62"/>
      <c r="X13" s="62"/>
      <c r="Y13" s="62"/>
      <c r="Z13" s="62"/>
      <c r="AA13" s="62"/>
      <c r="AB13" s="62"/>
      <c r="AC13" s="62"/>
    </row>
    <row r="14" spans="1:29">
      <c r="A14" s="113" t="s">
        <v>376</v>
      </c>
      <c r="B14" s="62"/>
      <c r="C14" s="62" t="s">
        <v>68</v>
      </c>
      <c r="D14" s="62" t="s">
        <v>281</v>
      </c>
      <c r="E14" s="62" t="s">
        <v>101</v>
      </c>
      <c r="F14" s="62" t="s">
        <v>176</v>
      </c>
      <c r="G14" s="62">
        <v>31453</v>
      </c>
      <c r="H14" s="62" t="s">
        <v>368</v>
      </c>
      <c r="I14" s="112">
        <v>45012</v>
      </c>
      <c r="J14" s="64">
        <v>45056</v>
      </c>
      <c r="K14" s="64" t="s">
        <v>366</v>
      </c>
      <c r="L14" s="66">
        <f t="shared" ca="1" si="2"/>
        <v>-195</v>
      </c>
      <c r="M14" s="68">
        <f>+N14*1.16</f>
        <v>8438645.9448000006</v>
      </c>
      <c r="N14" s="109">
        <v>7274694.7800000003</v>
      </c>
      <c r="O14" s="69">
        <v>42060428</v>
      </c>
      <c r="P14" s="64">
        <v>45013</v>
      </c>
      <c r="Q14" s="64"/>
      <c r="R14" s="62"/>
      <c r="S14" s="64"/>
      <c r="T14" s="64">
        <v>45012</v>
      </c>
      <c r="U14" s="64" t="s">
        <v>50</v>
      </c>
      <c r="V14" s="62" t="s">
        <v>53</v>
      </c>
      <c r="W14" s="62"/>
      <c r="X14" s="62"/>
      <c r="Y14" s="62"/>
      <c r="Z14" s="62"/>
      <c r="AA14" s="62"/>
      <c r="AB14" s="62"/>
      <c r="AC14" s="62"/>
    </row>
    <row r="15" spans="1:29">
      <c r="A15" s="113" t="s">
        <v>400</v>
      </c>
      <c r="C15" s="62" t="s">
        <v>68</v>
      </c>
      <c r="D15" s="62" t="s">
        <v>274</v>
      </c>
      <c r="E15" s="62" t="s">
        <v>101</v>
      </c>
      <c r="F15" s="62" t="s">
        <v>401</v>
      </c>
      <c r="G15" s="62">
        <v>31783</v>
      </c>
      <c r="H15" s="62" t="s">
        <v>399</v>
      </c>
      <c r="I15" s="112">
        <v>45017</v>
      </c>
      <c r="J15" s="133">
        <v>45169</v>
      </c>
      <c r="K15" s="62" t="str">
        <f t="shared" ref="K15:K26" si="4">CONCATENATE(TEXT(I15,"DD"),"/",TEXT(I15,"MM"),"/",TEXT(I15,"AAAA")," al ",TEXT(J15,"DD"),"/", TEXT(J15,"MM"),"/",TEXT(J15,"AAAA"))</f>
        <v>01/04/2023 al 31/08/2023</v>
      </c>
      <c r="L15" s="71">
        <f t="shared" ca="1" si="2"/>
        <v>-82</v>
      </c>
      <c r="M15" s="67">
        <f>+N15*1.16</f>
        <v>61234024.66799999</v>
      </c>
      <c r="N15" s="110">
        <v>52787952.299999997</v>
      </c>
      <c r="O15" s="69">
        <v>42060417</v>
      </c>
      <c r="P15" s="63">
        <v>45027</v>
      </c>
      <c r="S15" s="63"/>
      <c r="T15" s="63">
        <v>45016</v>
      </c>
      <c r="U15" s="62" t="s">
        <v>290</v>
      </c>
      <c r="V15" s="62" t="s">
        <v>289</v>
      </c>
      <c r="AA15" s="62"/>
      <c r="AB15" s="65"/>
      <c r="AC15" s="63">
        <v>45245</v>
      </c>
    </row>
    <row r="16" spans="1:29">
      <c r="A16" s="113" t="s">
        <v>405</v>
      </c>
      <c r="C16" s="62" t="s">
        <v>68</v>
      </c>
      <c r="D16" s="62" t="s">
        <v>403</v>
      </c>
      <c r="E16" s="62" t="s">
        <v>104</v>
      </c>
      <c r="F16" s="62" t="s">
        <v>269</v>
      </c>
      <c r="G16" s="62">
        <v>110312</v>
      </c>
      <c r="H16" s="62" t="s">
        <v>402</v>
      </c>
      <c r="I16" s="112">
        <v>45017</v>
      </c>
      <c r="J16" s="133">
        <v>45169</v>
      </c>
      <c r="K16" s="62" t="str">
        <f t="shared" si="4"/>
        <v>01/04/2023 al 31/08/2023</v>
      </c>
      <c r="L16" s="71">
        <f ca="1">J16-TODAY()</f>
        <v>-82</v>
      </c>
      <c r="M16" s="68">
        <f>+N16*0.16</f>
        <v>41184</v>
      </c>
      <c r="N16" s="109">
        <v>257400</v>
      </c>
      <c r="O16" s="69">
        <v>42060420</v>
      </c>
      <c r="P16" s="63">
        <v>45026</v>
      </c>
      <c r="T16" s="63">
        <v>45016</v>
      </c>
      <c r="U16" s="62" t="s">
        <v>50</v>
      </c>
      <c r="V16" s="62" t="s">
        <v>287</v>
      </c>
      <c r="AA16" s="62" t="s">
        <v>1</v>
      </c>
      <c r="AC16" s="63">
        <v>45199</v>
      </c>
    </row>
    <row r="17" spans="1:27">
      <c r="A17" s="113" t="s">
        <v>406</v>
      </c>
      <c r="C17" s="62" t="s">
        <v>68</v>
      </c>
      <c r="D17" s="65" t="s">
        <v>407</v>
      </c>
      <c r="E17" s="62" t="s">
        <v>127</v>
      </c>
      <c r="F17" s="62" t="s">
        <v>408</v>
      </c>
      <c r="G17" s="65">
        <v>40878</v>
      </c>
      <c r="H17" s="62" t="s">
        <v>404</v>
      </c>
      <c r="I17" s="112">
        <v>45028</v>
      </c>
      <c r="J17" s="64">
        <v>45291</v>
      </c>
      <c r="K17" s="62" t="str">
        <f t="shared" si="4"/>
        <v>12/04/2023 al 31/12/2023</v>
      </c>
      <c r="L17" s="66">
        <f t="shared" ca="1" si="2"/>
        <v>40</v>
      </c>
      <c r="M17" s="68">
        <f>+N17*1.16</f>
        <v>5648394.8903999999</v>
      </c>
      <c r="N17" s="109">
        <v>4869305.9400000004</v>
      </c>
      <c r="O17" s="69">
        <v>42060305</v>
      </c>
      <c r="P17" s="63">
        <v>45034</v>
      </c>
      <c r="T17" s="63">
        <v>45028</v>
      </c>
      <c r="U17" s="62" t="s">
        <v>52</v>
      </c>
      <c r="V17" s="62" t="s">
        <v>287</v>
      </c>
    </row>
    <row r="18" spans="1:27">
      <c r="A18" s="113" t="s">
        <v>410</v>
      </c>
      <c r="C18" s="62" t="s">
        <v>68</v>
      </c>
      <c r="D18" s="62" t="s">
        <v>283</v>
      </c>
      <c r="E18" s="62" t="s">
        <v>160</v>
      </c>
      <c r="F18" s="62" t="s">
        <v>563</v>
      </c>
      <c r="G18" s="65">
        <v>5377</v>
      </c>
      <c r="H18" s="62" t="s">
        <v>409</v>
      </c>
      <c r="I18" s="112">
        <v>45028</v>
      </c>
      <c r="J18" s="64">
        <v>45046</v>
      </c>
      <c r="K18" s="62" t="str">
        <f t="shared" si="4"/>
        <v>12/04/2023 al 30/04/2023</v>
      </c>
      <c r="L18" s="66">
        <f t="shared" ca="1" si="2"/>
        <v>-205</v>
      </c>
      <c r="M18" s="68">
        <f>+N18*1.16</f>
        <v>3204964</v>
      </c>
      <c r="N18" s="109">
        <v>2762900</v>
      </c>
      <c r="O18" s="69">
        <v>42060430</v>
      </c>
      <c r="P18" s="63">
        <v>45033</v>
      </c>
      <c r="T18" s="63">
        <v>45028</v>
      </c>
      <c r="U18" s="62" t="s">
        <v>50</v>
      </c>
      <c r="V18" s="62" t="s">
        <v>287</v>
      </c>
      <c r="AA18" s="62"/>
    </row>
    <row r="19" spans="1:27">
      <c r="A19" s="113" t="s">
        <v>447</v>
      </c>
      <c r="C19" s="62" t="s">
        <v>68</v>
      </c>
      <c r="D19" s="62" t="s">
        <v>284</v>
      </c>
      <c r="E19" s="62" t="s">
        <v>97</v>
      </c>
      <c r="F19" s="65" t="s">
        <v>413</v>
      </c>
      <c r="G19" s="65">
        <v>30178</v>
      </c>
      <c r="H19" s="62" t="s">
        <v>414</v>
      </c>
      <c r="I19" s="112">
        <v>45037</v>
      </c>
      <c r="J19" s="64">
        <v>45137</v>
      </c>
      <c r="K19" s="62" t="str">
        <f t="shared" si="4"/>
        <v>21/04/2023 al 30/07/2023</v>
      </c>
      <c r="L19" s="66">
        <f t="shared" ca="1" si="2"/>
        <v>-114</v>
      </c>
      <c r="M19" s="68">
        <v>14909158.494399998</v>
      </c>
      <c r="N19" s="109">
        <v>12852722.84</v>
      </c>
      <c r="O19" s="69">
        <v>42062114</v>
      </c>
      <c r="P19" s="63">
        <v>45043</v>
      </c>
      <c r="T19" s="63">
        <v>45037</v>
      </c>
      <c r="U19" s="62" t="s">
        <v>50</v>
      </c>
      <c r="V19" s="62" t="s">
        <v>53</v>
      </c>
      <c r="AA19" s="62"/>
    </row>
    <row r="20" spans="1:27">
      <c r="A20" s="113" t="s">
        <v>448</v>
      </c>
      <c r="C20" s="62" t="s">
        <v>68</v>
      </c>
      <c r="D20" s="65" t="s">
        <v>370</v>
      </c>
      <c r="E20" s="62" t="s">
        <v>374</v>
      </c>
      <c r="F20" s="65" t="s">
        <v>375</v>
      </c>
      <c r="G20" s="65">
        <v>25409</v>
      </c>
      <c r="H20" s="62" t="s">
        <v>415</v>
      </c>
      <c r="I20" s="112">
        <v>45041</v>
      </c>
      <c r="J20" s="64">
        <v>45083</v>
      </c>
      <c r="K20" s="62" t="str">
        <f t="shared" si="4"/>
        <v>25/04/2023 al 06/06/2023</v>
      </c>
      <c r="L20" s="66">
        <f t="shared" ca="1" si="2"/>
        <v>-168</v>
      </c>
      <c r="M20" s="68">
        <v>4257332.4720000001</v>
      </c>
      <c r="N20" s="109">
        <v>3670114.2</v>
      </c>
      <c r="O20" s="62">
        <v>42060419</v>
      </c>
      <c r="P20" s="63">
        <v>45041</v>
      </c>
      <c r="T20" s="63">
        <v>45041</v>
      </c>
      <c r="U20" s="65" t="s">
        <v>52</v>
      </c>
      <c r="V20" s="65" t="s">
        <v>287</v>
      </c>
      <c r="AA20" s="62"/>
    </row>
    <row r="21" spans="1:27">
      <c r="A21" s="113" t="s">
        <v>449</v>
      </c>
      <c r="C21" s="62" t="s">
        <v>67</v>
      </c>
      <c r="D21" s="65" t="s">
        <v>285</v>
      </c>
      <c r="E21" s="62" t="s">
        <v>98</v>
      </c>
      <c r="F21" s="65" t="s">
        <v>73</v>
      </c>
      <c r="G21" s="65">
        <v>149288</v>
      </c>
      <c r="H21" s="62" t="s">
        <v>416</v>
      </c>
      <c r="I21" s="112">
        <v>45044</v>
      </c>
      <c r="J21" s="64">
        <v>45291</v>
      </c>
      <c r="K21" s="62" t="str">
        <f t="shared" si="4"/>
        <v>28/04/2023 al 31/12/2023</v>
      </c>
      <c r="L21" s="66">
        <f t="shared" ca="1" si="2"/>
        <v>40</v>
      </c>
      <c r="M21" s="72">
        <v>13849060.199999999</v>
      </c>
      <c r="N21" s="109">
        <v>11938845</v>
      </c>
      <c r="O21" s="62">
        <v>42060406</v>
      </c>
      <c r="P21" s="63">
        <v>45044</v>
      </c>
      <c r="T21" s="63">
        <v>45044</v>
      </c>
      <c r="U21" s="65" t="s">
        <v>290</v>
      </c>
      <c r="V21" s="65" t="s">
        <v>289</v>
      </c>
      <c r="AA21" s="62"/>
    </row>
    <row r="22" spans="1:27">
      <c r="A22" s="113" t="s">
        <v>450</v>
      </c>
      <c r="C22" s="62" t="s">
        <v>68</v>
      </c>
      <c r="D22" s="65" t="s">
        <v>372</v>
      </c>
      <c r="E22" s="62" t="s">
        <v>100</v>
      </c>
      <c r="F22" s="65" t="s">
        <v>267</v>
      </c>
      <c r="G22" s="65">
        <v>30058</v>
      </c>
      <c r="H22" s="62" t="s">
        <v>417</v>
      </c>
      <c r="I22" s="112">
        <v>45044</v>
      </c>
      <c r="J22" s="64">
        <v>45230</v>
      </c>
      <c r="K22" s="62" t="str">
        <f t="shared" si="4"/>
        <v>28/04/2023 al 31/10/2023</v>
      </c>
      <c r="L22" s="66">
        <f t="shared" ca="1" si="2"/>
        <v>-21</v>
      </c>
      <c r="M22" s="74">
        <v>8503036.9879999999</v>
      </c>
      <c r="N22" s="109">
        <v>7330204.2999999998</v>
      </c>
      <c r="O22" s="62">
        <v>42060419</v>
      </c>
      <c r="P22" s="63">
        <v>45044</v>
      </c>
      <c r="T22" s="63">
        <v>45044</v>
      </c>
      <c r="U22" s="65" t="s">
        <v>52</v>
      </c>
      <c r="V22" s="65" t="s">
        <v>287</v>
      </c>
      <c r="AA22" s="62"/>
    </row>
    <row r="23" spans="1:27">
      <c r="A23" s="113" t="s">
        <v>445</v>
      </c>
      <c r="C23" s="62" t="s">
        <v>68</v>
      </c>
      <c r="D23" s="65" t="s">
        <v>371</v>
      </c>
      <c r="E23" s="62" t="s">
        <v>101</v>
      </c>
      <c r="F23" s="65" t="s">
        <v>375</v>
      </c>
      <c r="G23" s="65">
        <v>25409</v>
      </c>
      <c r="H23" s="62" t="s">
        <v>418</v>
      </c>
      <c r="I23" s="112">
        <v>45044</v>
      </c>
      <c r="J23" s="64">
        <v>45230</v>
      </c>
      <c r="K23" s="62" t="str">
        <f t="shared" si="4"/>
        <v>28/04/2023 al 31/10/2023</v>
      </c>
      <c r="L23" s="66">
        <f t="shared" ca="1" si="2"/>
        <v>-21</v>
      </c>
      <c r="M23" s="68">
        <v>14330489.199999999</v>
      </c>
      <c r="N23" s="109">
        <v>12353870</v>
      </c>
      <c r="O23" s="65">
        <v>42060419</v>
      </c>
      <c r="P23" s="63">
        <v>45044</v>
      </c>
      <c r="T23" s="63">
        <v>45044</v>
      </c>
      <c r="U23" s="65" t="s">
        <v>290</v>
      </c>
      <c r="V23" s="65" t="s">
        <v>289</v>
      </c>
      <c r="AA23" s="62"/>
    </row>
    <row r="24" spans="1:27">
      <c r="A24" s="113" t="s">
        <v>446</v>
      </c>
      <c r="C24" s="62" t="s">
        <v>68</v>
      </c>
      <c r="D24" s="62" t="s">
        <v>283</v>
      </c>
      <c r="E24" s="62" t="s">
        <v>160</v>
      </c>
      <c r="F24" s="62" t="s">
        <v>563</v>
      </c>
      <c r="G24" s="65">
        <v>5377</v>
      </c>
      <c r="H24" s="62" t="s">
        <v>443</v>
      </c>
      <c r="I24" s="112">
        <v>45044</v>
      </c>
      <c r="J24" s="64">
        <v>45127</v>
      </c>
      <c r="K24" s="62" t="str">
        <f t="shared" si="4"/>
        <v>28/04/2023 al 20/07/2023</v>
      </c>
      <c r="L24" s="66">
        <f t="shared" ca="1" si="2"/>
        <v>-124</v>
      </c>
      <c r="M24" s="84">
        <f>+N24*1.16</f>
        <v>12538602.399999999</v>
      </c>
      <c r="N24" s="111">
        <v>10809140</v>
      </c>
      <c r="O24" s="69">
        <v>42060430</v>
      </c>
      <c r="P24" s="63">
        <v>45044</v>
      </c>
      <c r="T24" s="63">
        <v>45044</v>
      </c>
      <c r="U24" s="65" t="s">
        <v>52</v>
      </c>
      <c r="V24" s="65" t="s">
        <v>287</v>
      </c>
    </row>
    <row r="25" spans="1:27">
      <c r="A25" s="113" t="s">
        <v>452</v>
      </c>
      <c r="C25" s="62" t="s">
        <v>68</v>
      </c>
      <c r="D25" s="65" t="s">
        <v>442</v>
      </c>
      <c r="E25" s="62" t="s">
        <v>146</v>
      </c>
      <c r="F25" s="65" t="s">
        <v>145</v>
      </c>
      <c r="G25" s="65">
        <v>3990</v>
      </c>
      <c r="H25" s="62" t="s">
        <v>444</v>
      </c>
      <c r="I25" s="112">
        <v>45044</v>
      </c>
      <c r="J25" s="64">
        <v>45291</v>
      </c>
      <c r="K25" s="62" t="str">
        <f t="shared" si="4"/>
        <v>28/04/2023 al 31/12/2023</v>
      </c>
      <c r="L25" s="66">
        <f t="shared" ca="1" si="2"/>
        <v>40</v>
      </c>
      <c r="M25" s="84">
        <f>+N25*1.16</f>
        <v>10764800</v>
      </c>
      <c r="N25" s="111">
        <v>9280000</v>
      </c>
      <c r="O25" s="69">
        <v>42060420</v>
      </c>
      <c r="P25" s="63">
        <v>45044</v>
      </c>
      <c r="T25" s="63">
        <v>45044</v>
      </c>
      <c r="U25" s="65" t="s">
        <v>52</v>
      </c>
      <c r="V25" s="65" t="s">
        <v>287</v>
      </c>
    </row>
    <row r="26" spans="1:27">
      <c r="A26" s="113" t="s">
        <v>496</v>
      </c>
      <c r="C26" s="62" t="s">
        <v>68</v>
      </c>
      <c r="D26" s="65" t="s">
        <v>455</v>
      </c>
      <c r="E26" s="62" t="s">
        <v>101</v>
      </c>
      <c r="F26" s="65" t="s">
        <v>495</v>
      </c>
      <c r="G26" s="65">
        <v>31453</v>
      </c>
      <c r="H26" s="62" t="s">
        <v>454</v>
      </c>
      <c r="I26" s="112">
        <v>45078</v>
      </c>
      <c r="J26" s="64">
        <v>45291</v>
      </c>
      <c r="K26" s="62" t="str">
        <f t="shared" si="4"/>
        <v>01/06/2023 al 31/12/2023</v>
      </c>
      <c r="L26" s="73">
        <f t="shared" ca="1" si="2"/>
        <v>40</v>
      </c>
      <c r="M26" s="68">
        <f>+N26*1.16</f>
        <v>8438645.9448000006</v>
      </c>
      <c r="N26" s="109">
        <v>7274694.7800000003</v>
      </c>
      <c r="O26" s="65">
        <v>42060428</v>
      </c>
      <c r="P26" s="63">
        <v>45089</v>
      </c>
      <c r="T26" s="63">
        <v>45076</v>
      </c>
      <c r="U26" s="65" t="s">
        <v>290</v>
      </c>
      <c r="V26" s="65" t="s">
        <v>289</v>
      </c>
    </row>
    <row r="27" spans="1:27">
      <c r="C27" s="62"/>
      <c r="D27" s="65" t="s">
        <v>561</v>
      </c>
      <c r="E27" s="62"/>
      <c r="H27" s="62">
        <v>43</v>
      </c>
      <c r="J27" s="64">
        <v>45291</v>
      </c>
    </row>
    <row r="28" spans="1:27">
      <c r="C28" s="62"/>
      <c r="D28" s="65" t="s">
        <v>562</v>
      </c>
      <c r="E28" s="62"/>
      <c r="J28" s="64">
        <v>45245</v>
      </c>
    </row>
    <row r="29" spans="1:27">
      <c r="C29" s="62"/>
      <c r="D29" s="62" t="s">
        <v>283</v>
      </c>
      <c r="E29" s="62" t="s">
        <v>160</v>
      </c>
      <c r="F29" s="62" t="s">
        <v>563</v>
      </c>
      <c r="G29" s="65">
        <v>5377</v>
      </c>
      <c r="H29" s="62" t="s">
        <v>564</v>
      </c>
      <c r="I29" s="63">
        <v>45170</v>
      </c>
      <c r="J29" s="64">
        <v>45199</v>
      </c>
      <c r="K29" s="62" t="str">
        <f t="shared" ref="K29" si="5">CONCATENATE(TEXT(I29,"DD"),"/",TEXT(I29,"MM"),"/",TEXT(I29,"AAAA")," al ",TEXT(J29,"DD"),"/", TEXT(J29,"MM"),"/",TEXT(J29,"AAAA"))</f>
        <v>01/09/2023 al 30/09/2023</v>
      </c>
      <c r="M29" s="84">
        <f>+N29*1.16</f>
        <v>0</v>
      </c>
      <c r="O29" s="69">
        <v>42060430</v>
      </c>
      <c r="P29" s="63">
        <v>45173</v>
      </c>
      <c r="U29" s="62" t="s">
        <v>50</v>
      </c>
      <c r="V29" s="65" t="s">
        <v>565</v>
      </c>
    </row>
    <row r="30" spans="1:27">
      <c r="C30" s="62"/>
      <c r="E30" s="62"/>
    </row>
    <row r="31" spans="1:27">
      <c r="C31" s="62"/>
      <c r="E31" s="62"/>
    </row>
    <row r="32" spans="1:27">
      <c r="E32" s="62"/>
    </row>
    <row r="33" spans="5:28" s="65" customFormat="1">
      <c r="E33" s="62"/>
      <c r="H33" s="62"/>
      <c r="J33" s="62"/>
      <c r="K33" s="62"/>
      <c r="L33" s="73"/>
      <c r="M33" s="68"/>
      <c r="N33" s="67"/>
      <c r="T33" s="63"/>
      <c r="AB33" s="67"/>
    </row>
    <row r="34" spans="5:28" s="65" customFormat="1">
      <c r="E34" s="62"/>
      <c r="H34" s="62"/>
      <c r="J34" s="62"/>
      <c r="K34" s="62"/>
      <c r="L34" s="73"/>
      <c r="M34" s="68"/>
      <c r="N34" s="67"/>
      <c r="T34" s="63"/>
      <c r="AB34" s="67"/>
    </row>
    <row r="35" spans="5:28" s="65" customFormat="1">
      <c r="E35" s="62"/>
      <c r="H35" s="62"/>
      <c r="J35" s="62"/>
      <c r="K35" s="62"/>
      <c r="L35" s="73"/>
      <c r="M35" s="68"/>
      <c r="N35" s="67"/>
      <c r="T35" s="63"/>
      <c r="AB35" s="67"/>
    </row>
    <row r="36" spans="5:28" s="65" customFormat="1">
      <c r="E36" s="62"/>
      <c r="H36" s="62"/>
      <c r="J36" s="62"/>
      <c r="K36" s="62"/>
      <c r="L36" s="73"/>
      <c r="M36" s="68"/>
      <c r="N36" s="67"/>
      <c r="T36" s="63"/>
      <c r="AB36" s="67"/>
    </row>
    <row r="37" spans="5:28" s="65" customFormat="1">
      <c r="E37" s="62"/>
      <c r="H37" s="62"/>
      <c r="J37" s="62"/>
      <c r="K37" s="62"/>
      <c r="L37" s="73"/>
      <c r="M37" s="68"/>
      <c r="N37" s="67"/>
      <c r="T37" s="63"/>
      <c r="AB37" s="67"/>
    </row>
    <row r="38" spans="5:28" s="65" customFormat="1">
      <c r="E38" s="62"/>
      <c r="H38" s="62"/>
      <c r="J38" s="62"/>
      <c r="K38" s="62"/>
      <c r="L38" s="73"/>
      <c r="M38" s="68"/>
      <c r="N38" s="67"/>
      <c r="T38" s="63"/>
      <c r="AB38" s="67"/>
    </row>
    <row r="39" spans="5:28" s="65" customFormat="1">
      <c r="E39" s="62"/>
      <c r="H39" s="62"/>
      <c r="J39" s="62"/>
      <c r="K39" s="62"/>
      <c r="L39" s="73"/>
      <c r="M39" s="68"/>
      <c r="N39" s="67"/>
      <c r="T39" s="63"/>
      <c r="AB39" s="67"/>
    </row>
    <row r="40" spans="5:28" s="65" customFormat="1">
      <c r="E40" s="62"/>
      <c r="H40" s="62"/>
      <c r="J40" s="62"/>
      <c r="K40" s="62"/>
      <c r="L40" s="73"/>
      <c r="M40" s="68"/>
      <c r="N40" s="67"/>
      <c r="T40" s="63"/>
      <c r="AB40" s="67"/>
    </row>
    <row r="41" spans="5:28" s="65" customFormat="1">
      <c r="E41" s="62"/>
      <c r="H41" s="62"/>
      <c r="J41" s="62"/>
      <c r="K41" s="62"/>
      <c r="L41" s="73"/>
      <c r="M41" s="68"/>
      <c r="N41" s="67"/>
      <c r="T41" s="63"/>
      <c r="AB41" s="67"/>
    </row>
    <row r="42" spans="5:28" s="65" customFormat="1">
      <c r="E42" s="62"/>
      <c r="H42" s="62"/>
      <c r="J42" s="62"/>
      <c r="K42" s="62"/>
      <c r="L42" s="73"/>
      <c r="M42" s="68"/>
      <c r="N42" s="67"/>
      <c r="T42" s="63"/>
      <c r="AB42" s="67"/>
    </row>
    <row r="43" spans="5:28" s="65" customFormat="1">
      <c r="E43" s="62"/>
      <c r="H43" s="62"/>
      <c r="J43" s="62"/>
      <c r="K43" s="62"/>
      <c r="L43" s="73"/>
      <c r="M43" s="68"/>
      <c r="N43" s="67"/>
      <c r="T43" s="63"/>
      <c r="AB43" s="67"/>
    </row>
    <row r="44" spans="5:28" s="65" customFormat="1">
      <c r="E44" s="62"/>
      <c r="H44" s="62"/>
      <c r="J44" s="62"/>
      <c r="K44" s="62"/>
      <c r="L44" s="73"/>
      <c r="M44" s="68"/>
      <c r="N44" s="67"/>
      <c r="T44" s="63"/>
      <c r="AB44" s="67"/>
    </row>
    <row r="45" spans="5:28" s="65" customFormat="1">
      <c r="E45" s="62"/>
      <c r="H45" s="62"/>
      <c r="J45" s="62"/>
      <c r="K45" s="62"/>
      <c r="L45" s="73"/>
      <c r="M45" s="68"/>
      <c r="N45" s="67"/>
      <c r="T45" s="63"/>
      <c r="AB45" s="67"/>
    </row>
    <row r="46" spans="5:28" s="65" customFormat="1">
      <c r="E46" s="62"/>
      <c r="H46" s="62"/>
      <c r="J46" s="62"/>
      <c r="K46" s="62"/>
      <c r="L46" s="73"/>
      <c r="M46" s="68"/>
      <c r="N46" s="67"/>
      <c r="T46" s="63"/>
      <c r="AB46" s="67"/>
    </row>
    <row r="47" spans="5:28" s="65" customFormat="1">
      <c r="E47" s="62"/>
      <c r="H47" s="62"/>
      <c r="J47" s="62"/>
      <c r="K47" s="62"/>
      <c r="L47" s="73"/>
      <c r="M47" s="68"/>
      <c r="N47" s="67"/>
      <c r="T47" s="63"/>
      <c r="AB47" s="67"/>
    </row>
    <row r="48" spans="5:28" s="65" customFormat="1">
      <c r="E48" s="62"/>
      <c r="H48" s="62"/>
      <c r="J48" s="62"/>
      <c r="K48" s="62"/>
      <c r="L48" s="73"/>
      <c r="M48" s="68"/>
      <c r="N48" s="67"/>
      <c r="T48" s="63"/>
      <c r="AB48" s="67"/>
    </row>
    <row r="49" spans="5:28" s="65" customFormat="1">
      <c r="E49" s="62"/>
      <c r="H49" s="62"/>
      <c r="J49" s="62"/>
      <c r="K49" s="62"/>
      <c r="L49" s="73"/>
      <c r="M49" s="68"/>
      <c r="N49" s="67"/>
      <c r="T49" s="63"/>
      <c r="AB49" s="67"/>
    </row>
    <row r="50" spans="5:28" s="65" customFormat="1">
      <c r="E50" s="62"/>
      <c r="H50" s="62"/>
      <c r="J50" s="62"/>
      <c r="K50" s="62"/>
      <c r="L50" s="73"/>
      <c r="M50" s="68"/>
      <c r="N50" s="67"/>
      <c r="T50" s="63"/>
      <c r="AB50" s="67"/>
    </row>
    <row r="51" spans="5:28" s="65" customFormat="1">
      <c r="E51" s="62"/>
      <c r="H51" s="62"/>
      <c r="J51" s="62"/>
      <c r="K51" s="62"/>
      <c r="L51" s="73"/>
      <c r="M51" s="68"/>
      <c r="N51" s="67"/>
      <c r="T51" s="63"/>
      <c r="AB51" s="67"/>
    </row>
    <row r="52" spans="5:28" s="65" customFormat="1">
      <c r="E52" s="62"/>
      <c r="H52" s="62"/>
      <c r="J52" s="62"/>
      <c r="K52" s="62"/>
      <c r="L52" s="73"/>
      <c r="M52" s="68"/>
      <c r="N52" s="67"/>
      <c r="T52" s="63"/>
      <c r="AB52" s="67"/>
    </row>
    <row r="53" spans="5:28" s="65" customFormat="1">
      <c r="E53" s="62"/>
      <c r="H53" s="62"/>
      <c r="J53" s="62"/>
      <c r="K53" s="62"/>
      <c r="L53" s="73"/>
      <c r="M53" s="68"/>
      <c r="N53" s="67"/>
      <c r="T53" s="63"/>
      <c r="AB53" s="67"/>
    </row>
    <row r="54" spans="5:28" s="65" customFormat="1">
      <c r="E54" s="62"/>
      <c r="H54" s="62"/>
      <c r="J54" s="62"/>
      <c r="K54" s="62"/>
      <c r="L54" s="73"/>
      <c r="M54" s="68"/>
      <c r="N54" s="67"/>
      <c r="T54" s="63"/>
      <c r="AB54" s="67"/>
    </row>
    <row r="55" spans="5:28" s="65" customFormat="1">
      <c r="E55" s="62"/>
      <c r="H55" s="62"/>
      <c r="J55" s="62"/>
      <c r="K55" s="62"/>
      <c r="L55" s="73"/>
      <c r="M55" s="68"/>
      <c r="N55" s="67"/>
      <c r="T55" s="63"/>
      <c r="AB55" s="67"/>
    </row>
    <row r="56" spans="5:28" s="65" customFormat="1">
      <c r="E56" s="62"/>
      <c r="H56" s="62"/>
      <c r="J56" s="62"/>
      <c r="K56" s="62"/>
      <c r="L56" s="73"/>
      <c r="M56" s="68"/>
      <c r="N56" s="67"/>
      <c r="T56" s="63"/>
      <c r="AB56" s="67"/>
    </row>
    <row r="57" spans="5:28" s="65" customFormat="1">
      <c r="E57" s="62"/>
      <c r="H57" s="62"/>
      <c r="J57" s="62"/>
      <c r="K57" s="62"/>
      <c r="L57" s="73"/>
      <c r="M57" s="68"/>
      <c r="N57" s="67"/>
      <c r="T57" s="63"/>
      <c r="AB57" s="67"/>
    </row>
    <row r="58" spans="5:28" s="65" customFormat="1">
      <c r="E58" s="62"/>
      <c r="H58" s="62"/>
      <c r="J58" s="62"/>
      <c r="K58" s="62"/>
      <c r="L58" s="73"/>
      <c r="M58" s="68"/>
      <c r="N58" s="67"/>
      <c r="T58" s="63"/>
      <c r="AB58" s="67"/>
    </row>
    <row r="59" spans="5:28" s="65" customFormat="1">
      <c r="E59" s="62"/>
      <c r="H59" s="62"/>
      <c r="J59" s="62"/>
      <c r="K59" s="62"/>
      <c r="L59" s="73"/>
      <c r="M59" s="68"/>
      <c r="N59" s="67"/>
      <c r="T59" s="63"/>
      <c r="AB59" s="67"/>
    </row>
    <row r="60" spans="5:28" s="65" customFormat="1">
      <c r="E60" s="62"/>
      <c r="H60" s="62"/>
      <c r="J60" s="62"/>
      <c r="K60" s="62"/>
      <c r="L60" s="73"/>
      <c r="M60" s="68"/>
      <c r="N60" s="67"/>
      <c r="T60" s="63"/>
      <c r="AB60" s="67"/>
    </row>
    <row r="61" spans="5:28" s="65" customFormat="1">
      <c r="E61" s="62"/>
      <c r="H61" s="62"/>
      <c r="J61" s="62"/>
      <c r="K61" s="62"/>
      <c r="L61" s="73"/>
      <c r="M61" s="68"/>
      <c r="N61" s="67"/>
      <c r="T61" s="63"/>
      <c r="AB61" s="67"/>
    </row>
    <row r="62" spans="5:28" s="65" customFormat="1">
      <c r="E62" s="62"/>
      <c r="H62" s="62"/>
      <c r="J62" s="62"/>
      <c r="K62" s="62"/>
      <c r="L62" s="73"/>
      <c r="M62" s="68"/>
      <c r="N62" s="67"/>
      <c r="T62" s="63"/>
      <c r="AB62" s="67"/>
    </row>
    <row r="63" spans="5:28" s="65" customFormat="1">
      <c r="E63" s="62"/>
      <c r="H63" s="62"/>
      <c r="J63" s="62"/>
      <c r="K63" s="62"/>
      <c r="L63" s="73"/>
      <c r="M63" s="68"/>
      <c r="N63" s="67"/>
      <c r="T63" s="63"/>
      <c r="AB63" s="67"/>
    </row>
    <row r="64" spans="5:28" s="65" customFormat="1">
      <c r="E64" s="62"/>
      <c r="H64" s="62"/>
      <c r="J64" s="62"/>
      <c r="K64" s="62"/>
      <c r="L64" s="73"/>
      <c r="M64" s="68"/>
      <c r="N64" s="67"/>
      <c r="T64" s="63"/>
      <c r="AB64" s="67"/>
    </row>
    <row r="65" spans="5:28" s="65" customFormat="1">
      <c r="E65" s="62"/>
      <c r="H65" s="62"/>
      <c r="J65" s="62"/>
      <c r="K65" s="62"/>
      <c r="L65" s="73"/>
      <c r="M65" s="68"/>
      <c r="N65" s="67"/>
      <c r="T65" s="63"/>
      <c r="AB65" s="67"/>
    </row>
  </sheetData>
  <autoFilter ref="A1:AC28"/>
  <conditionalFormatting sqref="L2:L14">
    <cfRule type="cellIs" dxfId="8" priority="4" operator="lessThan">
      <formula>46</formula>
    </cfRule>
  </conditionalFormatting>
  <conditionalFormatting sqref="L17">
    <cfRule type="cellIs" dxfId="7" priority="3" operator="lessThan">
      <formula>46</formula>
    </cfRule>
  </conditionalFormatting>
  <conditionalFormatting sqref="L18">
    <cfRule type="cellIs" dxfId="6" priority="2" operator="lessThan">
      <formula>46</formula>
    </cfRule>
  </conditionalFormatting>
  <conditionalFormatting sqref="L19:L25">
    <cfRule type="cellIs" dxfId="5" priority="1" operator="lessThan">
      <formula>46</formula>
    </cfRule>
  </conditionalFormatting>
  <printOptions horizontalCentered="1"/>
  <pageMargins left="0.70866141732283472" right="0.70866141732283472" top="0.35433070866141736" bottom="0.35433070866141736" header="0.31496062992125984" footer="0.31496062992125984"/>
  <pageSetup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>
          <x14:formula1>
            <xm:f>Hoja1!$B$3:$B$4</xm:f>
          </x14:formula1>
          <xm:sqref>C2:C9 C11:C12 C15:C31</xm:sqref>
        </x14:dataValidation>
        <x14:dataValidation type="list" allowBlank="1" showInputMessage="1" showErrorMessage="1">
          <x14:formula1>
            <xm:f>Hoja1!$F$3:$F$8</xm:f>
          </x14:formula1>
          <xm:sqref>V2:V12 V14:V19</xm:sqref>
        </x14:dataValidation>
        <x14:dataValidation type="list" allowBlank="1" showInputMessage="1" showErrorMessage="1">
          <x14:formula1>
            <xm:f>Hoja1!$F$12:$F$14</xm:f>
          </x14:formula1>
          <xm:sqref>U2:U9 U11:U12 U15:U19 U29</xm:sqref>
        </x14:dataValidation>
        <x14:dataValidation type="list" allowBlank="1" showInputMessage="1" showErrorMessage="1">
          <x14:formula1>
            <xm:f>Hoja1!$F$18:$F$19</xm:f>
          </x14:formula1>
          <xm:sqref>X2</xm:sqref>
        </x14:dataValidation>
        <x14:dataValidation type="list" allowBlank="1" showInputMessage="1" showErrorMessage="1">
          <x14:formula1>
            <xm:f>Hoja1!$F$21:$F$22</xm:f>
          </x14:formula1>
          <xm:sqref>AA2:AA3 AA18:AA23 AA5:AA9 AA11:AA12 AA15:AA16</xm:sqref>
        </x14:dataValidation>
        <x14:dataValidation type="list" allowBlank="1" showInputMessage="1" showErrorMessage="1">
          <x14:formula1>
            <xm:f>Hoja1!$F$21:$F$23</xm:f>
          </x14:formula1>
          <xm:sqref>AA4</xm:sqref>
        </x14:dataValidation>
        <x14:dataValidation type="list" allowBlank="1" showInputMessage="1" showErrorMessage="1">
          <x14:formula1>
            <xm:f>Hoja1!$I$2:$I$31</xm:f>
          </x14:formula1>
          <xm:sqref>E2:E12 E15:E65</xm:sqref>
        </x14:dataValidation>
        <x14:dataValidation type="list" allowBlank="1" showInputMessage="1" showErrorMessage="1">
          <x14:formula1>
            <xm:f>Hoja1!$B$6:$B$21</xm:f>
          </x14:formula1>
          <xm:sqref>D18:D19 D2:D9 D15 D24 D29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3"/>
  <sheetViews>
    <sheetView workbookViewId="0">
      <selection activeCell="D39" sqref="D39"/>
    </sheetView>
  </sheetViews>
  <sheetFormatPr baseColWidth="10" defaultRowHeight="15"/>
  <cols>
    <col min="2" max="2" width="46.7109375" bestFit="1" customWidth="1"/>
    <col min="3" max="3" width="41" customWidth="1"/>
    <col min="4" max="4" width="18.28515625" bestFit="1" customWidth="1"/>
  </cols>
  <sheetData>
    <row r="1" spans="2:4" ht="15.75" thickBot="1"/>
    <row r="2" spans="2:4">
      <c r="B2" s="50" t="s">
        <v>362</v>
      </c>
      <c r="C2" s="51" t="s">
        <v>95</v>
      </c>
      <c r="D2" s="52" t="s">
        <v>0</v>
      </c>
    </row>
    <row r="3" spans="2:4">
      <c r="B3" s="53" t="s">
        <v>280</v>
      </c>
      <c r="C3" s="54" t="s">
        <v>133</v>
      </c>
      <c r="D3" s="55" t="s">
        <v>291</v>
      </c>
    </row>
    <row r="4" spans="2:4" ht="45">
      <c r="B4" s="53" t="s">
        <v>278</v>
      </c>
      <c r="C4" s="56" t="s">
        <v>299</v>
      </c>
      <c r="D4" s="55" t="s">
        <v>292</v>
      </c>
    </row>
    <row r="5" spans="2:4">
      <c r="B5" s="53" t="s">
        <v>282</v>
      </c>
      <c r="C5" s="54" t="s">
        <v>300</v>
      </c>
      <c r="D5" s="55" t="s">
        <v>293</v>
      </c>
    </row>
    <row r="6" spans="2:4">
      <c r="B6" s="53" t="s">
        <v>277</v>
      </c>
      <c r="C6" s="54" t="s">
        <v>258</v>
      </c>
      <c r="D6" s="55" t="s">
        <v>294</v>
      </c>
    </row>
    <row r="7" spans="2:4">
      <c r="B7" s="53" t="s">
        <v>279</v>
      </c>
      <c r="C7" s="54" t="s">
        <v>301</v>
      </c>
      <c r="D7" s="55" t="s">
        <v>295</v>
      </c>
    </row>
    <row r="8" spans="2:4">
      <c r="B8" s="53" t="s">
        <v>275</v>
      </c>
      <c r="C8" s="54" t="s">
        <v>99</v>
      </c>
      <c r="D8" s="55" t="s">
        <v>296</v>
      </c>
    </row>
    <row r="9" spans="2:4">
      <c r="B9" s="53" t="s">
        <v>276</v>
      </c>
      <c r="C9" s="54" t="s">
        <v>101</v>
      </c>
      <c r="D9" s="55" t="s">
        <v>297</v>
      </c>
    </row>
    <row r="10" spans="2:4">
      <c r="B10" s="53" t="s">
        <v>276</v>
      </c>
      <c r="C10" s="54" t="s">
        <v>100</v>
      </c>
      <c r="D10" s="55" t="s">
        <v>298</v>
      </c>
    </row>
    <row r="11" spans="2:4">
      <c r="B11" s="53" t="s">
        <v>285</v>
      </c>
      <c r="C11" s="54" t="s">
        <v>98</v>
      </c>
      <c r="D11" s="55" t="s">
        <v>352</v>
      </c>
    </row>
    <row r="12" spans="2:4">
      <c r="B12" s="53" t="s">
        <v>359</v>
      </c>
      <c r="C12" s="54" t="s">
        <v>300</v>
      </c>
      <c r="D12" s="55" t="s">
        <v>358</v>
      </c>
    </row>
    <row r="13" spans="2:4" ht="15.75" thickBot="1">
      <c r="B13" s="57" t="s">
        <v>361</v>
      </c>
      <c r="C13" s="58" t="s">
        <v>101</v>
      </c>
      <c r="D13" s="59" t="s">
        <v>360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52"/>
  <sheetViews>
    <sheetView topLeftCell="A142" workbookViewId="0">
      <selection activeCell="A165" sqref="A165"/>
    </sheetView>
  </sheetViews>
  <sheetFormatPr baseColWidth="10" defaultRowHeight="15"/>
  <sheetData>
    <row r="1" spans="1:2">
      <c r="A1" s="1">
        <f ca="1">TODAY()</f>
        <v>45251</v>
      </c>
      <c r="B1">
        <v>1</v>
      </c>
    </row>
    <row r="2" spans="1:2">
      <c r="A2" s="1">
        <f ca="1">A1+1</f>
        <v>45252</v>
      </c>
      <c r="B2">
        <v>2</v>
      </c>
    </row>
    <row r="3" spans="1:2">
      <c r="A3" s="1">
        <f t="shared" ref="A3:A66" ca="1" si="0">A2+1</f>
        <v>45253</v>
      </c>
      <c r="B3">
        <v>3</v>
      </c>
    </row>
    <row r="4" spans="1:2">
      <c r="A4" s="1">
        <f t="shared" ca="1" si="0"/>
        <v>45254</v>
      </c>
      <c r="B4">
        <v>4</v>
      </c>
    </row>
    <row r="5" spans="1:2">
      <c r="A5" s="1">
        <f t="shared" ca="1" si="0"/>
        <v>45255</v>
      </c>
      <c r="B5">
        <v>5</v>
      </c>
    </row>
    <row r="6" spans="1:2">
      <c r="A6" s="1">
        <f t="shared" ca="1" si="0"/>
        <v>45256</v>
      </c>
      <c r="B6">
        <v>6</v>
      </c>
    </row>
    <row r="7" spans="1:2">
      <c r="A7" s="1">
        <f t="shared" ca="1" si="0"/>
        <v>45257</v>
      </c>
      <c r="B7">
        <v>7</v>
      </c>
    </row>
    <row r="8" spans="1:2">
      <c r="A8" s="1">
        <f t="shared" ca="1" si="0"/>
        <v>45258</v>
      </c>
      <c r="B8">
        <v>8</v>
      </c>
    </row>
    <row r="9" spans="1:2">
      <c r="A9" s="1">
        <f t="shared" ca="1" si="0"/>
        <v>45259</v>
      </c>
      <c r="B9">
        <v>9</v>
      </c>
    </row>
    <row r="10" spans="1:2">
      <c r="A10" s="1">
        <f t="shared" ca="1" si="0"/>
        <v>45260</v>
      </c>
      <c r="B10">
        <v>10</v>
      </c>
    </row>
    <row r="11" spans="1:2">
      <c r="A11" s="1">
        <f t="shared" ca="1" si="0"/>
        <v>45261</v>
      </c>
      <c r="B11">
        <v>11</v>
      </c>
    </row>
    <row r="12" spans="1:2">
      <c r="A12" s="1">
        <f t="shared" ca="1" si="0"/>
        <v>45262</v>
      </c>
      <c r="B12">
        <v>12</v>
      </c>
    </row>
    <row r="13" spans="1:2">
      <c r="A13" s="1">
        <f t="shared" ca="1" si="0"/>
        <v>45263</v>
      </c>
      <c r="B13">
        <v>13</v>
      </c>
    </row>
    <row r="14" spans="1:2">
      <c r="A14" s="1">
        <f t="shared" ca="1" si="0"/>
        <v>45264</v>
      </c>
      <c r="B14">
        <v>14</v>
      </c>
    </row>
    <row r="15" spans="1:2">
      <c r="A15" s="1">
        <f t="shared" ca="1" si="0"/>
        <v>45265</v>
      </c>
      <c r="B15">
        <v>15</v>
      </c>
    </row>
    <row r="16" spans="1:2">
      <c r="A16" s="1">
        <f t="shared" ca="1" si="0"/>
        <v>45266</v>
      </c>
      <c r="B16">
        <v>16</v>
      </c>
    </row>
    <row r="17" spans="1:2">
      <c r="A17" s="1">
        <f t="shared" ca="1" si="0"/>
        <v>45267</v>
      </c>
      <c r="B17">
        <v>17</v>
      </c>
    </row>
    <row r="18" spans="1:2">
      <c r="A18" s="1">
        <f t="shared" ca="1" si="0"/>
        <v>45268</v>
      </c>
      <c r="B18">
        <v>18</v>
      </c>
    </row>
    <row r="19" spans="1:2">
      <c r="A19" s="1">
        <f t="shared" ca="1" si="0"/>
        <v>45269</v>
      </c>
      <c r="B19">
        <v>19</v>
      </c>
    </row>
    <row r="20" spans="1:2">
      <c r="A20" s="1">
        <f t="shared" ca="1" si="0"/>
        <v>45270</v>
      </c>
      <c r="B20">
        <v>20</v>
      </c>
    </row>
    <row r="21" spans="1:2">
      <c r="A21" s="1">
        <f t="shared" ca="1" si="0"/>
        <v>45271</v>
      </c>
      <c r="B21">
        <v>21</v>
      </c>
    </row>
    <row r="22" spans="1:2">
      <c r="A22" s="1">
        <f t="shared" ca="1" si="0"/>
        <v>45272</v>
      </c>
      <c r="B22">
        <v>22</v>
      </c>
    </row>
    <row r="23" spans="1:2">
      <c r="A23" s="1">
        <f t="shared" ca="1" si="0"/>
        <v>45273</v>
      </c>
      <c r="B23">
        <v>23</v>
      </c>
    </row>
    <row r="24" spans="1:2">
      <c r="A24" s="1">
        <f t="shared" ca="1" si="0"/>
        <v>45274</v>
      </c>
      <c r="B24">
        <v>24</v>
      </c>
    </row>
    <row r="25" spans="1:2">
      <c r="A25" s="1">
        <f t="shared" ca="1" si="0"/>
        <v>45275</v>
      </c>
      <c r="B25">
        <v>25</v>
      </c>
    </row>
    <row r="26" spans="1:2">
      <c r="A26" s="1">
        <f t="shared" ca="1" si="0"/>
        <v>45276</v>
      </c>
      <c r="B26">
        <v>26</v>
      </c>
    </row>
    <row r="27" spans="1:2">
      <c r="A27" s="1">
        <f t="shared" ca="1" si="0"/>
        <v>45277</v>
      </c>
      <c r="B27">
        <v>27</v>
      </c>
    </row>
    <row r="28" spans="1:2">
      <c r="A28" s="1">
        <f t="shared" ca="1" si="0"/>
        <v>45278</v>
      </c>
      <c r="B28">
        <v>28</v>
      </c>
    </row>
    <row r="29" spans="1:2">
      <c r="A29" s="1">
        <f t="shared" ca="1" si="0"/>
        <v>45279</v>
      </c>
      <c r="B29">
        <v>29</v>
      </c>
    </row>
    <row r="30" spans="1:2">
      <c r="A30" s="1">
        <f t="shared" ca="1" si="0"/>
        <v>45280</v>
      </c>
      <c r="B30">
        <v>30</v>
      </c>
    </row>
    <row r="31" spans="1:2">
      <c r="A31" s="1">
        <f t="shared" ca="1" si="0"/>
        <v>45281</v>
      </c>
      <c r="B31">
        <v>31</v>
      </c>
    </row>
    <row r="32" spans="1:2">
      <c r="A32" s="1">
        <f t="shared" ca="1" si="0"/>
        <v>45282</v>
      </c>
      <c r="B32">
        <v>32</v>
      </c>
    </row>
    <row r="33" spans="1:2">
      <c r="A33" s="1">
        <f t="shared" ca="1" si="0"/>
        <v>45283</v>
      </c>
      <c r="B33">
        <v>33</v>
      </c>
    </row>
    <row r="34" spans="1:2">
      <c r="A34" s="1">
        <f t="shared" ca="1" si="0"/>
        <v>45284</v>
      </c>
      <c r="B34">
        <v>34</v>
      </c>
    </row>
    <row r="35" spans="1:2">
      <c r="A35" s="1">
        <f t="shared" ca="1" si="0"/>
        <v>45285</v>
      </c>
      <c r="B35">
        <v>35</v>
      </c>
    </row>
    <row r="36" spans="1:2">
      <c r="A36" s="1">
        <f t="shared" ca="1" si="0"/>
        <v>45286</v>
      </c>
      <c r="B36">
        <v>36</v>
      </c>
    </row>
    <row r="37" spans="1:2">
      <c r="A37" s="1">
        <f t="shared" ca="1" si="0"/>
        <v>45287</v>
      </c>
      <c r="B37">
        <v>37</v>
      </c>
    </row>
    <row r="38" spans="1:2">
      <c r="A38" s="1">
        <f t="shared" ca="1" si="0"/>
        <v>45288</v>
      </c>
      <c r="B38">
        <v>38</v>
      </c>
    </row>
    <row r="39" spans="1:2">
      <c r="A39" s="1">
        <f t="shared" ca="1" si="0"/>
        <v>45289</v>
      </c>
      <c r="B39">
        <v>39</v>
      </c>
    </row>
    <row r="40" spans="1:2">
      <c r="A40" s="1">
        <f t="shared" ca="1" si="0"/>
        <v>45290</v>
      </c>
      <c r="B40">
        <v>40</v>
      </c>
    </row>
    <row r="41" spans="1:2">
      <c r="A41" s="1">
        <f t="shared" ca="1" si="0"/>
        <v>45291</v>
      </c>
      <c r="B41">
        <v>41</v>
      </c>
    </row>
    <row r="42" spans="1:2">
      <c r="A42" s="1">
        <f t="shared" ca="1" si="0"/>
        <v>45292</v>
      </c>
      <c r="B42">
        <v>42</v>
      </c>
    </row>
    <row r="43" spans="1:2">
      <c r="A43" s="1">
        <f t="shared" ca="1" si="0"/>
        <v>45293</v>
      </c>
      <c r="B43">
        <v>43</v>
      </c>
    </row>
    <row r="44" spans="1:2">
      <c r="A44" s="1">
        <f t="shared" ca="1" si="0"/>
        <v>45294</v>
      </c>
      <c r="B44">
        <v>44</v>
      </c>
    </row>
    <row r="45" spans="1:2">
      <c r="A45" s="1">
        <f t="shared" ca="1" si="0"/>
        <v>45295</v>
      </c>
      <c r="B45">
        <v>45</v>
      </c>
    </row>
    <row r="46" spans="1:2">
      <c r="A46" s="1">
        <f t="shared" ca="1" si="0"/>
        <v>45296</v>
      </c>
      <c r="B46">
        <v>46</v>
      </c>
    </row>
    <row r="47" spans="1:2">
      <c r="A47" s="1">
        <f t="shared" ca="1" si="0"/>
        <v>45297</v>
      </c>
      <c r="B47">
        <v>47</v>
      </c>
    </row>
    <row r="48" spans="1:2">
      <c r="A48" s="1">
        <f t="shared" ca="1" si="0"/>
        <v>45298</v>
      </c>
      <c r="B48">
        <v>48</v>
      </c>
    </row>
    <row r="49" spans="1:2">
      <c r="A49" s="1">
        <f t="shared" ca="1" si="0"/>
        <v>45299</v>
      </c>
      <c r="B49">
        <v>49</v>
      </c>
    </row>
    <row r="50" spans="1:2">
      <c r="A50" s="1">
        <f t="shared" ca="1" si="0"/>
        <v>45300</v>
      </c>
      <c r="B50">
        <v>50</v>
      </c>
    </row>
    <row r="51" spans="1:2">
      <c r="A51" s="1">
        <f t="shared" ca="1" si="0"/>
        <v>45301</v>
      </c>
      <c r="B51">
        <v>51</v>
      </c>
    </row>
    <row r="52" spans="1:2">
      <c r="A52" s="1">
        <f t="shared" ca="1" si="0"/>
        <v>45302</v>
      </c>
      <c r="B52">
        <v>52</v>
      </c>
    </row>
    <row r="53" spans="1:2">
      <c r="A53" s="1">
        <f t="shared" ca="1" si="0"/>
        <v>45303</v>
      </c>
      <c r="B53">
        <v>53</v>
      </c>
    </row>
    <row r="54" spans="1:2">
      <c r="A54" s="1">
        <f t="shared" ca="1" si="0"/>
        <v>45304</v>
      </c>
      <c r="B54">
        <v>54</v>
      </c>
    </row>
    <row r="55" spans="1:2">
      <c r="A55" s="1">
        <f t="shared" ca="1" si="0"/>
        <v>45305</v>
      </c>
      <c r="B55">
        <v>55</v>
      </c>
    </row>
    <row r="56" spans="1:2">
      <c r="A56" s="1">
        <f t="shared" ca="1" si="0"/>
        <v>45306</v>
      </c>
      <c r="B56">
        <v>56</v>
      </c>
    </row>
    <row r="57" spans="1:2">
      <c r="A57" s="1">
        <f t="shared" ca="1" si="0"/>
        <v>45307</v>
      </c>
      <c r="B57">
        <v>57</v>
      </c>
    </row>
    <row r="58" spans="1:2">
      <c r="A58" s="1">
        <f t="shared" ca="1" si="0"/>
        <v>45308</v>
      </c>
      <c r="B58">
        <v>58</v>
      </c>
    </row>
    <row r="59" spans="1:2">
      <c r="A59" s="1">
        <f t="shared" ca="1" si="0"/>
        <v>45309</v>
      </c>
      <c r="B59">
        <v>59</v>
      </c>
    </row>
    <row r="60" spans="1:2">
      <c r="A60" s="1">
        <f t="shared" ca="1" si="0"/>
        <v>45310</v>
      </c>
      <c r="B60">
        <v>60</v>
      </c>
    </row>
    <row r="61" spans="1:2">
      <c r="A61" s="1">
        <f t="shared" ca="1" si="0"/>
        <v>45311</v>
      </c>
      <c r="B61">
        <v>61</v>
      </c>
    </row>
    <row r="62" spans="1:2">
      <c r="A62" s="1">
        <f t="shared" ca="1" si="0"/>
        <v>45312</v>
      </c>
      <c r="B62">
        <v>62</v>
      </c>
    </row>
    <row r="63" spans="1:2">
      <c r="A63" s="1">
        <f t="shared" ca="1" si="0"/>
        <v>45313</v>
      </c>
      <c r="B63">
        <v>63</v>
      </c>
    </row>
    <row r="64" spans="1:2">
      <c r="A64" s="1">
        <f t="shared" ca="1" si="0"/>
        <v>45314</v>
      </c>
      <c r="B64">
        <v>64</v>
      </c>
    </row>
    <row r="65" spans="1:2">
      <c r="A65" s="1">
        <f t="shared" ca="1" si="0"/>
        <v>45315</v>
      </c>
      <c r="B65">
        <v>65</v>
      </c>
    </row>
    <row r="66" spans="1:2">
      <c r="A66" s="1">
        <f t="shared" ca="1" si="0"/>
        <v>45316</v>
      </c>
      <c r="B66">
        <v>66</v>
      </c>
    </row>
    <row r="67" spans="1:2">
      <c r="A67" s="1">
        <f t="shared" ref="A67:A130" ca="1" si="1">A66+1</f>
        <v>45317</v>
      </c>
      <c r="B67">
        <v>67</v>
      </c>
    </row>
    <row r="68" spans="1:2">
      <c r="A68" s="1">
        <f t="shared" ca="1" si="1"/>
        <v>45318</v>
      </c>
      <c r="B68">
        <v>68</v>
      </c>
    </row>
    <row r="69" spans="1:2">
      <c r="A69" s="1">
        <f t="shared" ca="1" si="1"/>
        <v>45319</v>
      </c>
      <c r="B69">
        <v>69</v>
      </c>
    </row>
    <row r="70" spans="1:2">
      <c r="A70" s="1">
        <f t="shared" ca="1" si="1"/>
        <v>45320</v>
      </c>
      <c r="B70">
        <v>70</v>
      </c>
    </row>
    <row r="71" spans="1:2">
      <c r="A71" s="1">
        <f t="shared" ca="1" si="1"/>
        <v>45321</v>
      </c>
      <c r="B71">
        <v>71</v>
      </c>
    </row>
    <row r="72" spans="1:2">
      <c r="A72" s="1">
        <f t="shared" ca="1" si="1"/>
        <v>45322</v>
      </c>
      <c r="B72">
        <v>72</v>
      </c>
    </row>
    <row r="73" spans="1:2">
      <c r="A73" s="1">
        <f t="shared" ca="1" si="1"/>
        <v>45323</v>
      </c>
      <c r="B73">
        <v>73</v>
      </c>
    </row>
    <row r="74" spans="1:2">
      <c r="A74" s="1">
        <f t="shared" ca="1" si="1"/>
        <v>45324</v>
      </c>
      <c r="B74">
        <v>74</v>
      </c>
    </row>
    <row r="75" spans="1:2">
      <c r="A75" s="1">
        <f t="shared" ca="1" si="1"/>
        <v>45325</v>
      </c>
      <c r="B75">
        <v>75</v>
      </c>
    </row>
    <row r="76" spans="1:2">
      <c r="A76" s="1">
        <f t="shared" ca="1" si="1"/>
        <v>45326</v>
      </c>
      <c r="B76">
        <v>76</v>
      </c>
    </row>
    <row r="77" spans="1:2">
      <c r="A77" s="1">
        <f t="shared" ca="1" si="1"/>
        <v>45327</v>
      </c>
      <c r="B77">
        <v>77</v>
      </c>
    </row>
    <row r="78" spans="1:2">
      <c r="A78" s="1">
        <f t="shared" ca="1" si="1"/>
        <v>45328</v>
      </c>
      <c r="B78">
        <v>78</v>
      </c>
    </row>
    <row r="79" spans="1:2">
      <c r="A79" s="1">
        <f t="shared" ca="1" si="1"/>
        <v>45329</v>
      </c>
      <c r="B79">
        <v>79</v>
      </c>
    </row>
    <row r="80" spans="1:2">
      <c r="A80" s="1">
        <f t="shared" ca="1" si="1"/>
        <v>45330</v>
      </c>
      <c r="B80">
        <v>80</v>
      </c>
    </row>
    <row r="81" spans="1:2">
      <c r="A81" s="1">
        <f t="shared" ca="1" si="1"/>
        <v>45331</v>
      </c>
      <c r="B81">
        <v>81</v>
      </c>
    </row>
    <row r="82" spans="1:2">
      <c r="A82" s="1">
        <f t="shared" ca="1" si="1"/>
        <v>45332</v>
      </c>
      <c r="B82">
        <v>82</v>
      </c>
    </row>
    <row r="83" spans="1:2">
      <c r="A83" s="1">
        <f t="shared" ca="1" si="1"/>
        <v>45333</v>
      </c>
      <c r="B83">
        <v>83</v>
      </c>
    </row>
    <row r="84" spans="1:2">
      <c r="A84" s="1">
        <f t="shared" ca="1" si="1"/>
        <v>45334</v>
      </c>
      <c r="B84">
        <v>84</v>
      </c>
    </row>
    <row r="85" spans="1:2">
      <c r="A85" s="1">
        <f t="shared" ca="1" si="1"/>
        <v>45335</v>
      </c>
      <c r="B85">
        <v>85</v>
      </c>
    </row>
    <row r="86" spans="1:2">
      <c r="A86" s="1">
        <f t="shared" ca="1" si="1"/>
        <v>45336</v>
      </c>
      <c r="B86">
        <v>86</v>
      </c>
    </row>
    <row r="87" spans="1:2">
      <c r="A87" s="1">
        <f t="shared" ca="1" si="1"/>
        <v>45337</v>
      </c>
      <c r="B87">
        <v>87</v>
      </c>
    </row>
    <row r="88" spans="1:2">
      <c r="A88" s="1">
        <f t="shared" ca="1" si="1"/>
        <v>45338</v>
      </c>
      <c r="B88">
        <v>88</v>
      </c>
    </row>
    <row r="89" spans="1:2">
      <c r="A89" s="1">
        <f t="shared" ca="1" si="1"/>
        <v>45339</v>
      </c>
      <c r="B89">
        <v>89</v>
      </c>
    </row>
    <row r="90" spans="1:2">
      <c r="A90" s="1">
        <f t="shared" ca="1" si="1"/>
        <v>45340</v>
      </c>
      <c r="B90">
        <v>90</v>
      </c>
    </row>
    <row r="91" spans="1:2">
      <c r="A91" s="1">
        <f t="shared" ca="1" si="1"/>
        <v>45341</v>
      </c>
      <c r="B91">
        <v>91</v>
      </c>
    </row>
    <row r="92" spans="1:2">
      <c r="A92" s="1">
        <f t="shared" ca="1" si="1"/>
        <v>45342</v>
      </c>
      <c r="B92">
        <v>92</v>
      </c>
    </row>
    <row r="93" spans="1:2">
      <c r="A93" s="1">
        <f t="shared" ca="1" si="1"/>
        <v>45343</v>
      </c>
      <c r="B93">
        <v>93</v>
      </c>
    </row>
    <row r="94" spans="1:2">
      <c r="A94" s="1">
        <f t="shared" ca="1" si="1"/>
        <v>45344</v>
      </c>
      <c r="B94">
        <v>94</v>
      </c>
    </row>
    <row r="95" spans="1:2">
      <c r="A95" s="1">
        <f t="shared" ca="1" si="1"/>
        <v>45345</v>
      </c>
      <c r="B95">
        <v>95</v>
      </c>
    </row>
    <row r="96" spans="1:2">
      <c r="A96" s="1">
        <f t="shared" ca="1" si="1"/>
        <v>45346</v>
      </c>
      <c r="B96">
        <v>96</v>
      </c>
    </row>
    <row r="97" spans="1:2">
      <c r="A97" s="1">
        <f t="shared" ca="1" si="1"/>
        <v>45347</v>
      </c>
      <c r="B97">
        <v>97</v>
      </c>
    </row>
    <row r="98" spans="1:2">
      <c r="A98" s="1">
        <f t="shared" ca="1" si="1"/>
        <v>45348</v>
      </c>
      <c r="B98">
        <v>98</v>
      </c>
    </row>
    <row r="99" spans="1:2">
      <c r="A99" s="1">
        <f t="shared" ca="1" si="1"/>
        <v>45349</v>
      </c>
      <c r="B99">
        <v>99</v>
      </c>
    </row>
    <row r="100" spans="1:2">
      <c r="A100" s="1">
        <f t="shared" ca="1" si="1"/>
        <v>45350</v>
      </c>
      <c r="B100">
        <v>100</v>
      </c>
    </row>
    <row r="101" spans="1:2">
      <c r="A101" s="1">
        <f t="shared" ca="1" si="1"/>
        <v>45351</v>
      </c>
      <c r="B101">
        <v>101</v>
      </c>
    </row>
    <row r="102" spans="1:2">
      <c r="A102" s="1">
        <f t="shared" ca="1" si="1"/>
        <v>45352</v>
      </c>
      <c r="B102">
        <v>102</v>
      </c>
    </row>
    <row r="103" spans="1:2">
      <c r="A103" s="1">
        <f t="shared" ca="1" si="1"/>
        <v>45353</v>
      </c>
      <c r="B103">
        <v>103</v>
      </c>
    </row>
    <row r="104" spans="1:2">
      <c r="A104" s="1">
        <f t="shared" ca="1" si="1"/>
        <v>45354</v>
      </c>
      <c r="B104">
        <v>104</v>
      </c>
    </row>
    <row r="105" spans="1:2">
      <c r="A105" s="1">
        <f t="shared" ca="1" si="1"/>
        <v>45355</v>
      </c>
      <c r="B105">
        <v>105</v>
      </c>
    </row>
    <row r="106" spans="1:2">
      <c r="A106" s="1">
        <f t="shared" ca="1" si="1"/>
        <v>45356</v>
      </c>
      <c r="B106">
        <v>106</v>
      </c>
    </row>
    <row r="107" spans="1:2">
      <c r="A107" s="1">
        <f t="shared" ca="1" si="1"/>
        <v>45357</v>
      </c>
      <c r="B107">
        <v>107</v>
      </c>
    </row>
    <row r="108" spans="1:2">
      <c r="A108" s="1">
        <f t="shared" ca="1" si="1"/>
        <v>45358</v>
      </c>
      <c r="B108">
        <v>108</v>
      </c>
    </row>
    <row r="109" spans="1:2">
      <c r="A109" s="1">
        <f t="shared" ca="1" si="1"/>
        <v>45359</v>
      </c>
      <c r="B109">
        <v>109</v>
      </c>
    </row>
    <row r="110" spans="1:2">
      <c r="A110" s="1">
        <f t="shared" ca="1" si="1"/>
        <v>45360</v>
      </c>
      <c r="B110">
        <v>110</v>
      </c>
    </row>
    <row r="111" spans="1:2">
      <c r="A111" s="1">
        <f t="shared" ca="1" si="1"/>
        <v>45361</v>
      </c>
      <c r="B111">
        <v>111</v>
      </c>
    </row>
    <row r="112" spans="1:2">
      <c r="A112" s="1">
        <f t="shared" ca="1" si="1"/>
        <v>45362</v>
      </c>
      <c r="B112">
        <v>112</v>
      </c>
    </row>
    <row r="113" spans="1:2">
      <c r="A113" s="1">
        <f t="shared" ca="1" si="1"/>
        <v>45363</v>
      </c>
      <c r="B113">
        <v>113</v>
      </c>
    </row>
    <row r="114" spans="1:2">
      <c r="A114" s="1">
        <f t="shared" ca="1" si="1"/>
        <v>45364</v>
      </c>
      <c r="B114">
        <v>114</v>
      </c>
    </row>
    <row r="115" spans="1:2">
      <c r="A115" s="1">
        <f t="shared" ca="1" si="1"/>
        <v>45365</v>
      </c>
      <c r="B115">
        <v>115</v>
      </c>
    </row>
    <row r="116" spans="1:2">
      <c r="A116" s="1">
        <f t="shared" ca="1" si="1"/>
        <v>45366</v>
      </c>
      <c r="B116">
        <v>116</v>
      </c>
    </row>
    <row r="117" spans="1:2">
      <c r="A117" s="1">
        <f t="shared" ca="1" si="1"/>
        <v>45367</v>
      </c>
      <c r="B117">
        <v>117</v>
      </c>
    </row>
    <row r="118" spans="1:2">
      <c r="A118" s="1">
        <f t="shared" ca="1" si="1"/>
        <v>45368</v>
      </c>
      <c r="B118">
        <v>118</v>
      </c>
    </row>
    <row r="119" spans="1:2">
      <c r="A119" s="1">
        <f t="shared" ca="1" si="1"/>
        <v>45369</v>
      </c>
      <c r="B119">
        <v>119</v>
      </c>
    </row>
    <row r="120" spans="1:2">
      <c r="A120" s="1">
        <f t="shared" ca="1" si="1"/>
        <v>45370</v>
      </c>
      <c r="B120">
        <v>120</v>
      </c>
    </row>
    <row r="121" spans="1:2">
      <c r="A121" s="1">
        <f t="shared" ca="1" si="1"/>
        <v>45371</v>
      </c>
      <c r="B121">
        <v>121</v>
      </c>
    </row>
    <row r="122" spans="1:2">
      <c r="A122" s="1">
        <f t="shared" ca="1" si="1"/>
        <v>45372</v>
      </c>
      <c r="B122">
        <v>122</v>
      </c>
    </row>
    <row r="123" spans="1:2">
      <c r="A123" s="1">
        <f t="shared" ca="1" si="1"/>
        <v>45373</v>
      </c>
      <c r="B123">
        <v>123</v>
      </c>
    </row>
    <row r="124" spans="1:2">
      <c r="A124" s="1">
        <f t="shared" ca="1" si="1"/>
        <v>45374</v>
      </c>
      <c r="B124">
        <v>124</v>
      </c>
    </row>
    <row r="125" spans="1:2">
      <c r="A125" s="1">
        <f t="shared" ca="1" si="1"/>
        <v>45375</v>
      </c>
      <c r="B125">
        <v>125</v>
      </c>
    </row>
    <row r="126" spans="1:2">
      <c r="A126" s="1">
        <f t="shared" ca="1" si="1"/>
        <v>45376</v>
      </c>
      <c r="B126">
        <v>126</v>
      </c>
    </row>
    <row r="127" spans="1:2">
      <c r="A127" s="1">
        <f t="shared" ca="1" si="1"/>
        <v>45377</v>
      </c>
      <c r="B127">
        <v>127</v>
      </c>
    </row>
    <row r="128" spans="1:2">
      <c r="A128" s="1">
        <f t="shared" ca="1" si="1"/>
        <v>45378</v>
      </c>
      <c r="B128">
        <v>128</v>
      </c>
    </row>
    <row r="129" spans="1:2">
      <c r="A129" s="1">
        <f t="shared" ca="1" si="1"/>
        <v>45379</v>
      </c>
      <c r="B129">
        <v>129</v>
      </c>
    </row>
    <row r="130" spans="1:2">
      <c r="A130" s="1">
        <f t="shared" ca="1" si="1"/>
        <v>45380</v>
      </c>
      <c r="B130">
        <v>130</v>
      </c>
    </row>
    <row r="131" spans="1:2">
      <c r="A131" s="1">
        <f t="shared" ref="A131:A152" ca="1" si="2">A130+1</f>
        <v>45381</v>
      </c>
      <c r="B131">
        <v>131</v>
      </c>
    </row>
    <row r="132" spans="1:2">
      <c r="A132" s="1">
        <f t="shared" ca="1" si="2"/>
        <v>45382</v>
      </c>
      <c r="B132">
        <v>132</v>
      </c>
    </row>
    <row r="133" spans="1:2">
      <c r="A133" s="1">
        <f t="shared" ca="1" si="2"/>
        <v>45383</v>
      </c>
      <c r="B133">
        <v>133</v>
      </c>
    </row>
    <row r="134" spans="1:2">
      <c r="A134" s="1">
        <f t="shared" ca="1" si="2"/>
        <v>45384</v>
      </c>
      <c r="B134">
        <v>134</v>
      </c>
    </row>
    <row r="135" spans="1:2">
      <c r="A135" s="1">
        <f t="shared" ca="1" si="2"/>
        <v>45385</v>
      </c>
      <c r="B135">
        <v>135</v>
      </c>
    </row>
    <row r="136" spans="1:2">
      <c r="A136" s="1">
        <f t="shared" ca="1" si="2"/>
        <v>45386</v>
      </c>
      <c r="B136">
        <v>136</v>
      </c>
    </row>
    <row r="137" spans="1:2">
      <c r="A137" s="1">
        <f t="shared" ca="1" si="2"/>
        <v>45387</v>
      </c>
      <c r="B137">
        <v>137</v>
      </c>
    </row>
    <row r="138" spans="1:2">
      <c r="A138" s="1">
        <f t="shared" ca="1" si="2"/>
        <v>45388</v>
      </c>
      <c r="B138">
        <v>138</v>
      </c>
    </row>
    <row r="139" spans="1:2">
      <c r="A139" s="1">
        <f t="shared" ca="1" si="2"/>
        <v>45389</v>
      </c>
      <c r="B139">
        <v>139</v>
      </c>
    </row>
    <row r="140" spans="1:2">
      <c r="A140" s="1">
        <f t="shared" ca="1" si="2"/>
        <v>45390</v>
      </c>
      <c r="B140">
        <v>140</v>
      </c>
    </row>
    <row r="141" spans="1:2">
      <c r="A141" s="1">
        <f t="shared" ca="1" si="2"/>
        <v>45391</v>
      </c>
      <c r="B141">
        <v>141</v>
      </c>
    </row>
    <row r="142" spans="1:2">
      <c r="A142" s="1">
        <f t="shared" ca="1" si="2"/>
        <v>45392</v>
      </c>
      <c r="B142">
        <v>142</v>
      </c>
    </row>
    <row r="143" spans="1:2">
      <c r="A143" s="1">
        <f t="shared" ca="1" si="2"/>
        <v>45393</v>
      </c>
      <c r="B143">
        <v>143</v>
      </c>
    </row>
    <row r="144" spans="1:2">
      <c r="A144" s="1">
        <f t="shared" ca="1" si="2"/>
        <v>45394</v>
      </c>
      <c r="B144">
        <v>144</v>
      </c>
    </row>
    <row r="145" spans="1:2">
      <c r="A145" s="1">
        <f t="shared" ca="1" si="2"/>
        <v>45395</v>
      </c>
      <c r="B145">
        <v>145</v>
      </c>
    </row>
    <row r="146" spans="1:2">
      <c r="A146" s="1">
        <f t="shared" ca="1" si="2"/>
        <v>45396</v>
      </c>
      <c r="B146">
        <v>146</v>
      </c>
    </row>
    <row r="147" spans="1:2">
      <c r="A147" s="1">
        <f t="shared" ca="1" si="2"/>
        <v>45397</v>
      </c>
      <c r="B147">
        <v>147</v>
      </c>
    </row>
    <row r="148" spans="1:2">
      <c r="A148" s="1">
        <f t="shared" ca="1" si="2"/>
        <v>45398</v>
      </c>
      <c r="B148">
        <v>148</v>
      </c>
    </row>
    <row r="149" spans="1:2">
      <c r="A149" s="1">
        <f t="shared" ca="1" si="2"/>
        <v>45399</v>
      </c>
      <c r="B149">
        <v>149</v>
      </c>
    </row>
    <row r="150" spans="1:2">
      <c r="A150" s="1">
        <f t="shared" ca="1" si="2"/>
        <v>45400</v>
      </c>
      <c r="B150">
        <v>150</v>
      </c>
    </row>
    <row r="151" spans="1:2">
      <c r="A151" s="1">
        <f t="shared" ca="1" si="2"/>
        <v>45401</v>
      </c>
      <c r="B151">
        <v>151</v>
      </c>
    </row>
    <row r="152" spans="1:2">
      <c r="A152" s="1">
        <f t="shared" ca="1" si="2"/>
        <v>45402</v>
      </c>
      <c r="B152">
        <v>152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workbookViewId="0">
      <pane ySplit="1" topLeftCell="A2" activePane="bottomLeft" state="frozen"/>
      <selection pane="bottomLeft" activeCell="C1" sqref="C1"/>
    </sheetView>
  </sheetViews>
  <sheetFormatPr baseColWidth="10" defaultRowHeight="12.75"/>
  <cols>
    <col min="1" max="1" width="14.42578125" style="120" customWidth="1"/>
    <col min="2" max="2" width="13.140625" style="120" bestFit="1" customWidth="1"/>
    <col min="3" max="3" width="28" style="120" customWidth="1"/>
    <col min="4" max="4" width="17.140625" style="120" bestFit="1" customWidth="1"/>
    <col min="5" max="5" width="17.140625" style="120" customWidth="1"/>
    <col min="6" max="7" width="11.42578125" style="120"/>
    <col min="8" max="8" width="14.42578125" style="120" customWidth="1"/>
    <col min="9" max="9" width="15" style="120" customWidth="1"/>
    <col min="10" max="10" width="9" style="120" bestFit="1" customWidth="1"/>
    <col min="11" max="12" width="11.42578125" style="120"/>
    <col min="13" max="13" width="35.28515625" style="120" customWidth="1"/>
    <col min="14" max="14" width="13.42578125" style="120" bestFit="1" customWidth="1"/>
    <col min="15" max="16384" width="11.42578125" style="120"/>
  </cols>
  <sheetData>
    <row r="1" spans="1:14" s="121" customFormat="1" ht="38.25">
      <c r="C1" s="121" t="s">
        <v>537</v>
      </c>
      <c r="D1" s="121" t="s">
        <v>538</v>
      </c>
      <c r="E1" s="121" t="s">
        <v>546</v>
      </c>
      <c r="F1" s="121" t="s">
        <v>539</v>
      </c>
      <c r="G1" s="121" t="s">
        <v>540</v>
      </c>
      <c r="H1" s="121" t="s">
        <v>541</v>
      </c>
      <c r="I1" s="121" t="s">
        <v>195</v>
      </c>
      <c r="J1" s="121" t="s">
        <v>542</v>
      </c>
      <c r="K1" s="121" t="s">
        <v>543</v>
      </c>
      <c r="L1" s="121" t="s">
        <v>544</v>
      </c>
    </row>
    <row r="2" spans="1:14">
      <c r="A2" s="120" t="s">
        <v>548</v>
      </c>
      <c r="B2" s="120" t="s">
        <v>545</v>
      </c>
      <c r="C2" s="120" t="s">
        <v>315</v>
      </c>
      <c r="D2" s="120" t="s">
        <v>292</v>
      </c>
      <c r="F2" s="122">
        <v>44927</v>
      </c>
      <c r="G2" s="122">
        <v>45169</v>
      </c>
      <c r="H2" s="123">
        <f t="shared" ref="H2:H4" si="0">+I2*1.16</f>
        <v>343880899.04399997</v>
      </c>
      <c r="I2" s="123">
        <v>296449050.89999998</v>
      </c>
      <c r="J2" s="120">
        <v>42060424</v>
      </c>
      <c r="K2" s="127">
        <v>44929</v>
      </c>
      <c r="L2" s="124">
        <v>44918</v>
      </c>
      <c r="M2" s="120" t="s">
        <v>50</v>
      </c>
      <c r="N2" s="120" t="s">
        <v>286</v>
      </c>
    </row>
    <row r="3" spans="1:14">
      <c r="A3" s="120" t="s">
        <v>282</v>
      </c>
      <c r="B3" s="120" t="s">
        <v>545</v>
      </c>
      <c r="C3" s="120" t="s">
        <v>312</v>
      </c>
      <c r="D3" s="120" t="s">
        <v>293</v>
      </c>
      <c r="F3" s="122">
        <v>44927</v>
      </c>
      <c r="G3" s="122">
        <v>44971</v>
      </c>
      <c r="H3" s="123">
        <f t="shared" si="0"/>
        <v>351965.73839999997</v>
      </c>
      <c r="I3" s="123">
        <v>303418.74</v>
      </c>
      <c r="J3" s="120">
        <v>42060429</v>
      </c>
      <c r="K3" s="127">
        <v>44930</v>
      </c>
      <c r="L3" s="124">
        <v>44925</v>
      </c>
      <c r="M3" s="120" t="s">
        <v>50</v>
      </c>
      <c r="N3" s="120" t="s">
        <v>287</v>
      </c>
    </row>
    <row r="4" spans="1:14">
      <c r="A4" s="120" t="s">
        <v>548</v>
      </c>
      <c r="B4" s="120" t="s">
        <v>545</v>
      </c>
      <c r="C4" s="120" t="s">
        <v>547</v>
      </c>
      <c r="D4" s="120" t="s">
        <v>295</v>
      </c>
      <c r="F4" s="122">
        <v>44927</v>
      </c>
      <c r="G4" s="122">
        <v>45169</v>
      </c>
      <c r="H4" s="123">
        <f t="shared" si="0"/>
        <v>85980794.791199982</v>
      </c>
      <c r="I4" s="123">
        <v>74121374.819999993</v>
      </c>
      <c r="J4" s="120">
        <v>42060425</v>
      </c>
      <c r="K4" s="127">
        <v>44938</v>
      </c>
      <c r="L4" s="124">
        <v>44925</v>
      </c>
      <c r="M4" s="120" t="s">
        <v>50</v>
      </c>
      <c r="N4" s="120" t="s">
        <v>286</v>
      </c>
    </row>
    <row r="5" spans="1:14">
      <c r="A5" s="120" t="s">
        <v>549</v>
      </c>
      <c r="B5" s="120" t="s">
        <v>545</v>
      </c>
      <c r="C5" s="120" t="s">
        <v>351</v>
      </c>
      <c r="D5" s="120" t="s">
        <v>352</v>
      </c>
      <c r="F5" s="122">
        <v>44964</v>
      </c>
      <c r="G5" s="122">
        <v>45008</v>
      </c>
      <c r="H5" s="123">
        <v>2582810</v>
      </c>
      <c r="I5" s="123">
        <f>+H5/1.16</f>
        <v>2226560.3448275863</v>
      </c>
      <c r="J5" s="120">
        <v>42060406</v>
      </c>
      <c r="K5" s="127">
        <v>44974</v>
      </c>
      <c r="L5" s="124">
        <v>44599</v>
      </c>
      <c r="M5" s="120" t="s">
        <v>50</v>
      </c>
      <c r="N5" s="120" t="s">
        <v>53</v>
      </c>
    </row>
    <row r="6" spans="1:14">
      <c r="A6" s="120" t="s">
        <v>550</v>
      </c>
      <c r="B6" s="120" t="s">
        <v>545</v>
      </c>
      <c r="C6" s="120" t="s">
        <v>365</v>
      </c>
      <c r="D6" s="120" t="s">
        <v>360</v>
      </c>
      <c r="F6" s="122">
        <v>44995</v>
      </c>
      <c r="G6" s="124">
        <v>45039</v>
      </c>
      <c r="H6" s="123">
        <f>+I6*1.16</f>
        <v>6591010.96</v>
      </c>
      <c r="I6" s="125">
        <v>5681906</v>
      </c>
      <c r="J6" s="120">
        <v>42060419</v>
      </c>
      <c r="K6" s="127">
        <v>44999</v>
      </c>
      <c r="L6" s="124">
        <v>44630</v>
      </c>
      <c r="M6" s="120" t="s">
        <v>50</v>
      </c>
      <c r="N6" s="120" t="s">
        <v>53</v>
      </c>
    </row>
    <row r="7" spans="1:14">
      <c r="A7" s="120" t="s">
        <v>373</v>
      </c>
      <c r="B7" s="120" t="s">
        <v>545</v>
      </c>
      <c r="C7" s="120" t="s">
        <v>369</v>
      </c>
      <c r="D7" s="120" t="s">
        <v>367</v>
      </c>
      <c r="F7" s="122">
        <v>44995</v>
      </c>
      <c r="G7" s="122">
        <v>45039</v>
      </c>
      <c r="H7" s="123">
        <f>+I7*1.16</f>
        <v>2618478.3239999996</v>
      </c>
      <c r="I7" s="123">
        <v>2257308.9</v>
      </c>
      <c r="J7" s="120">
        <v>42060419</v>
      </c>
      <c r="K7" s="122">
        <v>45002</v>
      </c>
      <c r="L7" s="124">
        <v>44630</v>
      </c>
      <c r="M7" s="120" t="s">
        <v>50</v>
      </c>
      <c r="N7" s="120" t="s">
        <v>53</v>
      </c>
    </row>
    <row r="8" spans="1:14">
      <c r="A8" s="120" t="s">
        <v>281</v>
      </c>
      <c r="B8" s="120" t="s">
        <v>545</v>
      </c>
      <c r="C8" s="120" t="s">
        <v>376</v>
      </c>
      <c r="D8" s="120" t="s">
        <v>368</v>
      </c>
      <c r="F8" s="122">
        <v>45012</v>
      </c>
      <c r="G8" s="122">
        <v>45056</v>
      </c>
      <c r="H8" s="123">
        <f>+I8*1.16</f>
        <v>8438645.9448000006</v>
      </c>
      <c r="I8" s="123">
        <v>7274694.7800000003</v>
      </c>
      <c r="J8" s="120">
        <v>42060428</v>
      </c>
      <c r="K8" s="122">
        <v>45013</v>
      </c>
      <c r="L8" s="124">
        <v>45012</v>
      </c>
      <c r="M8" s="120" t="s">
        <v>50</v>
      </c>
      <c r="N8" s="120" t="s">
        <v>53</v>
      </c>
    </row>
    <row r="9" spans="1:14">
      <c r="A9" s="120" t="s">
        <v>551</v>
      </c>
      <c r="B9" s="120" t="s">
        <v>545</v>
      </c>
      <c r="C9" s="120" t="s">
        <v>405</v>
      </c>
      <c r="D9" s="120" t="s">
        <v>402</v>
      </c>
      <c r="F9" s="122">
        <v>45017</v>
      </c>
      <c r="G9" s="124">
        <v>45169</v>
      </c>
      <c r="H9" s="123">
        <f>+I9*0.16</f>
        <v>41184</v>
      </c>
      <c r="I9" s="123">
        <v>257400</v>
      </c>
      <c r="J9" s="120">
        <v>42060420</v>
      </c>
      <c r="K9" s="127">
        <v>45026</v>
      </c>
      <c r="L9" s="124">
        <v>45016</v>
      </c>
      <c r="M9" s="120" t="s">
        <v>50</v>
      </c>
      <c r="N9" s="120" t="s">
        <v>287</v>
      </c>
    </row>
    <row r="10" spans="1:14">
      <c r="A10" s="120" t="s">
        <v>283</v>
      </c>
      <c r="B10" s="120" t="s">
        <v>545</v>
      </c>
      <c r="C10" s="120" t="s">
        <v>410</v>
      </c>
      <c r="D10" s="120" t="s">
        <v>409</v>
      </c>
      <c r="F10" s="122">
        <v>45028</v>
      </c>
      <c r="G10" s="122">
        <v>45046</v>
      </c>
      <c r="H10" s="123">
        <f>+I10*1.16</f>
        <v>3204964</v>
      </c>
      <c r="I10" s="123">
        <v>2762900</v>
      </c>
      <c r="J10" s="120">
        <v>42060430</v>
      </c>
      <c r="K10" s="127">
        <v>45033</v>
      </c>
      <c r="L10" s="124">
        <v>45028</v>
      </c>
      <c r="M10" s="120" t="s">
        <v>50</v>
      </c>
      <c r="N10" s="120" t="s">
        <v>287</v>
      </c>
    </row>
    <row r="11" spans="1:14">
      <c r="A11" s="120" t="s">
        <v>552</v>
      </c>
      <c r="B11" s="120" t="s">
        <v>545</v>
      </c>
      <c r="C11" s="120" t="s">
        <v>447</v>
      </c>
      <c r="D11" s="120" t="s">
        <v>414</v>
      </c>
      <c r="F11" s="122">
        <v>45037</v>
      </c>
      <c r="G11" s="122">
        <v>45137</v>
      </c>
      <c r="H11" s="123">
        <v>14909158.494399998</v>
      </c>
      <c r="I11" s="123">
        <v>12852722.84</v>
      </c>
      <c r="J11" s="120">
        <v>42062114</v>
      </c>
      <c r="K11" s="127">
        <v>45043</v>
      </c>
      <c r="L11" s="124">
        <v>45037</v>
      </c>
      <c r="M11" s="120" t="s">
        <v>50</v>
      </c>
      <c r="N11" s="120" t="s">
        <v>53</v>
      </c>
    </row>
    <row r="12" spans="1:14">
      <c r="A12" s="120" t="s">
        <v>321</v>
      </c>
      <c r="B12" s="120" t="s">
        <v>70</v>
      </c>
      <c r="C12" s="120" t="s">
        <v>320</v>
      </c>
      <c r="D12" s="120" t="s">
        <v>302</v>
      </c>
      <c r="E12" s="120" t="s">
        <v>322</v>
      </c>
      <c r="F12" s="122">
        <v>44927</v>
      </c>
      <c r="G12" s="122">
        <v>45291</v>
      </c>
      <c r="H12" s="123">
        <v>102479.03999999999</v>
      </c>
      <c r="I12" s="123">
        <v>88344</v>
      </c>
      <c r="J12" s="120">
        <v>42061619</v>
      </c>
      <c r="K12" s="127">
        <v>44930</v>
      </c>
      <c r="L12" s="124">
        <v>44922</v>
      </c>
      <c r="M12" s="120" t="s">
        <v>50</v>
      </c>
      <c r="N12" s="120" t="s">
        <v>287</v>
      </c>
    </row>
    <row r="13" spans="1:14">
      <c r="A13" s="120" t="s">
        <v>324</v>
      </c>
      <c r="B13" s="120" t="s">
        <v>70</v>
      </c>
      <c r="C13" s="120" t="s">
        <v>323</v>
      </c>
      <c r="D13" s="120" t="s">
        <v>303</v>
      </c>
      <c r="E13" s="120" t="s">
        <v>325</v>
      </c>
      <c r="F13" s="122">
        <v>44927</v>
      </c>
      <c r="G13" s="122">
        <v>45291</v>
      </c>
      <c r="H13" s="123">
        <v>222847.59999999998</v>
      </c>
      <c r="I13" s="123">
        <v>192110</v>
      </c>
      <c r="J13" s="120">
        <v>42062421</v>
      </c>
      <c r="K13" s="127">
        <v>44931</v>
      </c>
      <c r="L13" s="124">
        <v>44922</v>
      </c>
      <c r="M13" s="120" t="s">
        <v>50</v>
      </c>
      <c r="N13" s="120" t="s">
        <v>287</v>
      </c>
    </row>
    <row r="14" spans="1:14">
      <c r="A14" s="120" t="s">
        <v>327</v>
      </c>
      <c r="B14" s="120" t="s">
        <v>70</v>
      </c>
      <c r="C14" s="120" t="s">
        <v>326</v>
      </c>
      <c r="D14" s="120" t="s">
        <v>304</v>
      </c>
      <c r="E14" s="120" t="s">
        <v>328</v>
      </c>
      <c r="F14" s="122">
        <v>44927</v>
      </c>
      <c r="G14" s="122">
        <v>45291</v>
      </c>
      <c r="H14" s="123">
        <v>129999.01919999998</v>
      </c>
      <c r="I14" s="123">
        <v>112068.12</v>
      </c>
      <c r="J14" s="120">
        <v>42062501</v>
      </c>
      <c r="K14" s="127">
        <v>44936</v>
      </c>
      <c r="L14" s="124">
        <v>44922</v>
      </c>
      <c r="M14" s="120" t="s">
        <v>50</v>
      </c>
      <c r="N14" s="120" t="s">
        <v>287</v>
      </c>
    </row>
    <row r="15" spans="1:14">
      <c r="A15" s="120" t="s">
        <v>330</v>
      </c>
      <c r="B15" s="120" t="s">
        <v>70</v>
      </c>
      <c r="C15" s="120" t="s">
        <v>329</v>
      </c>
      <c r="D15" s="120" t="s">
        <v>305</v>
      </c>
      <c r="E15" s="120" t="s">
        <v>33</v>
      </c>
      <c r="F15" s="122">
        <v>44927</v>
      </c>
      <c r="G15" s="122">
        <v>45291</v>
      </c>
      <c r="H15" s="123">
        <v>253158.39999999999</v>
      </c>
      <c r="I15" s="123">
        <v>218240</v>
      </c>
      <c r="J15" s="120">
        <v>42061601</v>
      </c>
      <c r="K15" s="127">
        <v>44936</v>
      </c>
      <c r="L15" s="124">
        <v>44922</v>
      </c>
      <c r="M15" s="120" t="s">
        <v>50</v>
      </c>
      <c r="N15" s="120" t="s">
        <v>287</v>
      </c>
    </row>
    <row r="16" spans="1:14">
      <c r="A16" s="120" t="s">
        <v>331</v>
      </c>
      <c r="B16" s="120" t="s">
        <v>70</v>
      </c>
      <c r="C16" s="120" t="s">
        <v>332</v>
      </c>
      <c r="D16" s="120" t="s">
        <v>306</v>
      </c>
      <c r="E16" s="120" t="s">
        <v>117</v>
      </c>
      <c r="F16" s="122">
        <v>44927</v>
      </c>
      <c r="G16" s="122">
        <v>45291</v>
      </c>
      <c r="H16" s="123">
        <v>599503.07999999996</v>
      </c>
      <c r="I16" s="123">
        <v>516813</v>
      </c>
      <c r="J16" s="120">
        <v>42062506</v>
      </c>
      <c r="K16" s="127">
        <v>44936</v>
      </c>
      <c r="L16" s="124">
        <v>44928</v>
      </c>
      <c r="M16" s="120" t="s">
        <v>50</v>
      </c>
      <c r="N16" s="120" t="s">
        <v>287</v>
      </c>
    </row>
    <row r="17" spans="1:14">
      <c r="A17" s="120" t="s">
        <v>333</v>
      </c>
      <c r="B17" s="120" t="s">
        <v>70</v>
      </c>
      <c r="C17" s="120" t="s">
        <v>334</v>
      </c>
      <c r="D17" s="120" t="s">
        <v>307</v>
      </c>
      <c r="E17" s="120" t="s">
        <v>335</v>
      </c>
      <c r="F17" s="122">
        <v>44927</v>
      </c>
      <c r="G17" s="122">
        <v>45291</v>
      </c>
      <c r="H17" s="123">
        <v>265176</v>
      </c>
      <c r="I17" s="123">
        <v>228600</v>
      </c>
      <c r="J17" s="120">
        <v>42062106</v>
      </c>
      <c r="K17" s="127">
        <v>45289</v>
      </c>
      <c r="L17" s="124">
        <v>45287</v>
      </c>
      <c r="M17" s="120" t="s">
        <v>50</v>
      </c>
      <c r="N17" s="120" t="s">
        <v>287</v>
      </c>
    </row>
    <row r="18" spans="1:14">
      <c r="A18" s="120" t="s">
        <v>379</v>
      </c>
      <c r="B18" s="120" t="s">
        <v>70</v>
      </c>
      <c r="C18" s="120" t="s">
        <v>378</v>
      </c>
      <c r="D18" s="120" t="s">
        <v>381</v>
      </c>
      <c r="E18" s="120" t="s">
        <v>32</v>
      </c>
      <c r="F18" s="122">
        <v>44993</v>
      </c>
      <c r="G18" s="122">
        <v>45291</v>
      </c>
      <c r="H18" s="123">
        <v>59987.4</v>
      </c>
      <c r="I18" s="123">
        <v>59987.4</v>
      </c>
      <c r="J18" s="120" t="s">
        <v>383</v>
      </c>
      <c r="K18" s="127">
        <v>44999</v>
      </c>
      <c r="L18" s="124">
        <v>44993</v>
      </c>
      <c r="M18" s="120" t="s">
        <v>50</v>
      </c>
      <c r="N18" s="120" t="s">
        <v>287</v>
      </c>
    </row>
    <row r="19" spans="1:14">
      <c r="A19" s="120" t="s">
        <v>380</v>
      </c>
      <c r="B19" s="120" t="s">
        <v>70</v>
      </c>
      <c r="C19" s="120" t="s">
        <v>377</v>
      </c>
      <c r="D19" s="120" t="s">
        <v>382</v>
      </c>
      <c r="E19" s="120" t="s">
        <v>32</v>
      </c>
      <c r="F19" s="122">
        <v>44993</v>
      </c>
      <c r="G19" s="122">
        <v>45291</v>
      </c>
      <c r="H19" s="123">
        <v>279970.8</v>
      </c>
      <c r="I19" s="123">
        <v>279970.8</v>
      </c>
      <c r="J19" s="120" t="s">
        <v>384</v>
      </c>
      <c r="K19" s="127">
        <v>44999</v>
      </c>
      <c r="L19" s="124">
        <v>44993</v>
      </c>
      <c r="M19" s="120" t="s">
        <v>50</v>
      </c>
      <c r="N19" s="120" t="s">
        <v>287</v>
      </c>
    </row>
    <row r="20" spans="1:14">
      <c r="A20" s="120" t="s">
        <v>457</v>
      </c>
      <c r="B20" s="120" t="s">
        <v>70</v>
      </c>
      <c r="C20" s="120" t="s">
        <v>456</v>
      </c>
      <c r="D20" s="120" t="s">
        <v>453</v>
      </c>
      <c r="E20" s="120" t="s">
        <v>459</v>
      </c>
      <c r="F20" s="122">
        <v>45068</v>
      </c>
      <c r="G20" s="122">
        <v>45291</v>
      </c>
      <c r="H20" s="123">
        <v>452399.99999999994</v>
      </c>
      <c r="I20" s="123">
        <v>390000</v>
      </c>
      <c r="J20" s="120">
        <v>42062508</v>
      </c>
      <c r="K20" s="127">
        <v>45070</v>
      </c>
      <c r="L20" s="124">
        <v>45068</v>
      </c>
      <c r="M20" s="120" t="s">
        <v>50</v>
      </c>
      <c r="N20" s="120" t="s">
        <v>287</v>
      </c>
    </row>
    <row r="21" spans="1:14">
      <c r="A21" s="120" t="s">
        <v>470</v>
      </c>
      <c r="B21" s="120" t="s">
        <v>70</v>
      </c>
      <c r="C21" s="120" t="s">
        <v>525</v>
      </c>
      <c r="D21" s="120" t="s">
        <v>469</v>
      </c>
      <c r="E21" s="120" t="s">
        <v>471</v>
      </c>
      <c r="F21" s="122">
        <v>45078</v>
      </c>
      <c r="G21" s="122">
        <v>45291</v>
      </c>
      <c r="H21" s="123">
        <v>699944</v>
      </c>
      <c r="I21" s="123">
        <v>603400</v>
      </c>
      <c r="J21" s="120">
        <v>42062508</v>
      </c>
      <c r="K21" s="127">
        <v>45084</v>
      </c>
      <c r="L21" s="124">
        <v>45078</v>
      </c>
      <c r="M21" s="120" t="s">
        <v>50</v>
      </c>
      <c r="N21" s="120" t="s">
        <v>287</v>
      </c>
    </row>
    <row r="22" spans="1:14">
      <c r="A22" s="120" t="s">
        <v>532</v>
      </c>
      <c r="B22" s="120" t="s">
        <v>70</v>
      </c>
      <c r="D22" s="120" t="s">
        <v>527</v>
      </c>
      <c r="E22" s="120" t="s">
        <v>490</v>
      </c>
      <c r="F22" s="122">
        <v>45103</v>
      </c>
      <c r="G22" s="122">
        <v>45291</v>
      </c>
      <c r="H22" s="123">
        <v>1408240</v>
      </c>
      <c r="I22" s="123">
        <v>1214000</v>
      </c>
      <c r="J22" s="120">
        <v>42062508</v>
      </c>
      <c r="K22" s="127">
        <v>45103</v>
      </c>
    </row>
    <row r="23" spans="1:14">
      <c r="A23" s="120" t="s">
        <v>533</v>
      </c>
      <c r="B23" s="120" t="s">
        <v>70</v>
      </c>
      <c r="D23" s="120" t="s">
        <v>529</v>
      </c>
      <c r="E23" s="120" t="s">
        <v>491</v>
      </c>
      <c r="F23" s="122">
        <v>45103</v>
      </c>
      <c r="G23" s="122">
        <v>45291</v>
      </c>
      <c r="H23" s="123">
        <v>1414040</v>
      </c>
      <c r="I23" s="123">
        <v>1219000</v>
      </c>
      <c r="J23" s="120">
        <v>42062508</v>
      </c>
      <c r="K23" s="127">
        <v>45103</v>
      </c>
    </row>
    <row r="24" spans="1:14">
      <c r="A24" s="120" t="s">
        <v>534</v>
      </c>
      <c r="B24" s="120" t="s">
        <v>70</v>
      </c>
      <c r="D24" s="120" t="s">
        <v>528</v>
      </c>
      <c r="E24" s="120" t="s">
        <v>492</v>
      </c>
      <c r="F24" s="122">
        <v>45103</v>
      </c>
      <c r="G24" s="122">
        <v>45291</v>
      </c>
      <c r="H24" s="123">
        <v>557820.10399999993</v>
      </c>
      <c r="I24" s="123">
        <v>480879.4</v>
      </c>
      <c r="J24" s="120">
        <v>42062508</v>
      </c>
      <c r="K24" s="127">
        <v>45103</v>
      </c>
    </row>
    <row r="25" spans="1:14">
      <c r="A25" s="120" t="s">
        <v>535</v>
      </c>
      <c r="B25" s="120" t="s">
        <v>70</v>
      </c>
      <c r="D25" s="120" t="s">
        <v>530</v>
      </c>
      <c r="E25" s="120" t="s">
        <v>493</v>
      </c>
      <c r="F25" s="122">
        <v>45103</v>
      </c>
      <c r="G25" s="122">
        <v>45291</v>
      </c>
      <c r="H25" s="123">
        <v>11134840</v>
      </c>
      <c r="I25" s="123">
        <v>9599000</v>
      </c>
      <c r="J25" s="120">
        <v>42062508</v>
      </c>
      <c r="K25" s="127">
        <v>45103</v>
      </c>
    </row>
    <row r="26" spans="1:14">
      <c r="A26" s="120" t="s">
        <v>536</v>
      </c>
      <c r="B26" s="120" t="s">
        <v>70</v>
      </c>
      <c r="D26" s="120" t="s">
        <v>531</v>
      </c>
      <c r="E26" s="120" t="s">
        <v>494</v>
      </c>
      <c r="F26" s="122">
        <v>45103</v>
      </c>
      <c r="G26" s="122">
        <v>45291</v>
      </c>
      <c r="H26" s="123">
        <v>542880</v>
      </c>
      <c r="I26" s="123">
        <v>468000</v>
      </c>
      <c r="J26" s="120">
        <v>42062508</v>
      </c>
      <c r="K26" s="127">
        <v>45103</v>
      </c>
    </row>
    <row r="27" spans="1:14">
      <c r="A27" s="120" t="s">
        <v>433</v>
      </c>
      <c r="B27" s="120" t="s">
        <v>70</v>
      </c>
      <c r="D27" s="120" t="s">
        <v>500</v>
      </c>
      <c r="E27" s="120" t="s">
        <v>505</v>
      </c>
      <c r="F27" s="122">
        <v>45103</v>
      </c>
      <c r="G27" s="122">
        <v>45291</v>
      </c>
      <c r="K27" s="127">
        <v>45089</v>
      </c>
      <c r="L27" s="124">
        <v>45082</v>
      </c>
      <c r="M27" s="120" t="s">
        <v>435</v>
      </c>
      <c r="N27" s="120" t="s">
        <v>114</v>
      </c>
    </row>
    <row r="28" spans="1:14">
      <c r="A28" s="120" t="s">
        <v>433</v>
      </c>
      <c r="B28" s="120" t="s">
        <v>70</v>
      </c>
      <c r="D28" s="120" t="s">
        <v>501</v>
      </c>
      <c r="E28" s="120" t="s">
        <v>430</v>
      </c>
      <c r="F28" s="122">
        <v>45103</v>
      </c>
      <c r="G28" s="122">
        <v>45291</v>
      </c>
    </row>
    <row r="29" spans="1:14">
      <c r="A29" s="120" t="s">
        <v>504</v>
      </c>
      <c r="B29" s="120" t="s">
        <v>70</v>
      </c>
      <c r="D29" s="120" t="s">
        <v>502</v>
      </c>
      <c r="E29" s="120" t="s">
        <v>506</v>
      </c>
      <c r="F29" s="122">
        <v>45103</v>
      </c>
      <c r="G29" s="122">
        <v>45291</v>
      </c>
    </row>
    <row r="30" spans="1:14">
      <c r="A30" s="120" t="s">
        <v>504</v>
      </c>
      <c r="B30" s="120" t="s">
        <v>70</v>
      </c>
      <c r="D30" s="120" t="s">
        <v>503</v>
      </c>
      <c r="E30" s="120" t="s">
        <v>507</v>
      </c>
      <c r="F30" s="122">
        <v>45103</v>
      </c>
      <c r="G30" s="122">
        <v>45291</v>
      </c>
    </row>
    <row r="31" spans="1:14">
      <c r="A31" s="120" t="s">
        <v>338</v>
      </c>
      <c r="B31" s="120" t="s">
        <v>337</v>
      </c>
      <c r="C31" s="120" t="s">
        <v>336</v>
      </c>
      <c r="D31" s="120" t="s">
        <v>308</v>
      </c>
      <c r="E31" s="120" t="s">
        <v>32</v>
      </c>
      <c r="F31" s="122">
        <v>44927</v>
      </c>
      <c r="G31" s="122">
        <v>45291</v>
      </c>
      <c r="H31" s="123">
        <v>279999</v>
      </c>
      <c r="I31" s="123">
        <v>279999</v>
      </c>
      <c r="J31" s="120">
        <v>42060801</v>
      </c>
      <c r="K31" s="127">
        <v>44936</v>
      </c>
      <c r="L31" s="124">
        <v>45289</v>
      </c>
      <c r="M31" s="120" t="s">
        <v>50</v>
      </c>
      <c r="N31" s="120" t="s">
        <v>287</v>
      </c>
    </row>
    <row r="32" spans="1:14">
      <c r="A32" s="120" t="s">
        <v>339</v>
      </c>
      <c r="B32" s="120" t="s">
        <v>337</v>
      </c>
      <c r="C32" s="120" t="s">
        <v>340</v>
      </c>
      <c r="D32" s="120" t="s">
        <v>309</v>
      </c>
      <c r="E32" s="120" t="s">
        <v>65</v>
      </c>
      <c r="F32" s="122">
        <v>44927</v>
      </c>
      <c r="G32" s="122">
        <v>44946</v>
      </c>
      <c r="H32" s="123">
        <v>418521.49</v>
      </c>
      <c r="I32" s="123">
        <v>360794.39</v>
      </c>
      <c r="J32" s="120">
        <v>42060801</v>
      </c>
      <c r="K32" s="127">
        <v>44936</v>
      </c>
      <c r="L32" s="124">
        <v>45290</v>
      </c>
      <c r="M32" s="120" t="s">
        <v>50</v>
      </c>
      <c r="N32" s="120" t="s">
        <v>287</v>
      </c>
    </row>
    <row r="33" spans="1:13">
      <c r="A33" s="120" t="s">
        <v>553</v>
      </c>
      <c r="C33" s="120" t="s">
        <v>521</v>
      </c>
      <c r="D33" s="120" t="s">
        <v>510</v>
      </c>
      <c r="E33" s="120" t="s">
        <v>514</v>
      </c>
      <c r="F33" s="122">
        <v>45091</v>
      </c>
      <c r="G33" s="122">
        <v>45291</v>
      </c>
      <c r="H33" s="123">
        <v>1198512</v>
      </c>
      <c r="I33" s="123">
        <v>1033200</v>
      </c>
      <c r="J33" s="120" t="s">
        <v>515</v>
      </c>
      <c r="K33" s="124">
        <v>45091</v>
      </c>
      <c r="L33" s="124">
        <v>45091</v>
      </c>
      <c r="M33" s="120" t="s">
        <v>50</v>
      </c>
    </row>
  </sheetData>
  <autoFilter ref="B1:N33"/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Hoja1!$F$12:$F$14</xm:f>
          </x14:formula1>
          <xm:sqref>M31:M32 M9:M19 M6 M2:M4</xm:sqref>
        </x14:dataValidation>
        <x14:dataValidation type="list" allowBlank="1" showInputMessage="1" showErrorMessage="1">
          <x14:formula1>
            <xm:f>Hoja1!$F$3:$F$8</xm:f>
          </x14:formula1>
          <xm:sqref>N31:N32 N8:N21 N2:N6</xm:sqref>
        </x14:dataValidation>
        <x14:dataValidation type="list" allowBlank="1" showInputMessage="1" showErrorMessage="1">
          <x14:formula1>
            <xm:f>Hoja1!$B$6:$B$21</xm:f>
          </x14:formula1>
          <xm:sqref>A31</xm:sqref>
        </x14:dataValidation>
        <x14:dataValidation type="list" allowBlank="1" showInputMessage="1" showErrorMessage="1">
          <x14:formula1>
            <xm:f>Hoja1!$B$22:$B$23</xm:f>
          </x14:formula1>
          <xm:sqref>A12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N35"/>
  <sheetViews>
    <sheetView tabSelected="1" workbookViewId="0">
      <pane ySplit="1" topLeftCell="A2" activePane="bottomLeft" state="frozen"/>
      <selection pane="bottomLeft" activeCell="C7" sqref="C7"/>
    </sheetView>
  </sheetViews>
  <sheetFormatPr baseColWidth="10" defaultRowHeight="12.75"/>
  <cols>
    <col min="1" max="1" width="14.42578125" style="120" customWidth="1"/>
    <col min="2" max="2" width="13.140625" style="120" bestFit="1" customWidth="1"/>
    <col min="3" max="3" width="28" style="120" customWidth="1"/>
    <col min="4" max="4" width="17.140625" style="120" bestFit="1" customWidth="1"/>
    <col min="5" max="5" width="17.140625" style="120" customWidth="1"/>
    <col min="6" max="7" width="11.42578125" style="120"/>
    <col min="8" max="8" width="14.42578125" style="120" customWidth="1"/>
    <col min="9" max="9" width="15" style="120" customWidth="1"/>
    <col min="10" max="10" width="9" style="120" bestFit="1" customWidth="1"/>
    <col min="11" max="12" width="11.42578125" style="120"/>
    <col min="13" max="13" width="35.28515625" style="120" customWidth="1"/>
    <col min="14" max="14" width="13.42578125" style="120" bestFit="1" customWidth="1"/>
    <col min="15" max="16384" width="11.42578125" style="120"/>
  </cols>
  <sheetData>
    <row r="1" spans="2:14" s="121" customFormat="1" ht="38.25">
      <c r="C1" s="121" t="s">
        <v>537</v>
      </c>
      <c r="D1" s="121" t="s">
        <v>538</v>
      </c>
      <c r="E1" s="121" t="s">
        <v>546</v>
      </c>
      <c r="F1" s="121" t="s">
        <v>539</v>
      </c>
      <c r="G1" s="121" t="s">
        <v>540</v>
      </c>
      <c r="H1" s="121" t="s">
        <v>541</v>
      </c>
      <c r="I1" s="121" t="s">
        <v>195</v>
      </c>
      <c r="J1" s="121" t="s">
        <v>542</v>
      </c>
      <c r="K1" s="121" t="s">
        <v>543</v>
      </c>
      <c r="L1" s="121" t="s">
        <v>544</v>
      </c>
    </row>
    <row r="2" spans="2:14">
      <c r="B2" s="120" t="s">
        <v>545</v>
      </c>
      <c r="C2" s="120" t="s">
        <v>314</v>
      </c>
      <c r="D2" s="120" t="s">
        <v>291</v>
      </c>
      <c r="F2" s="122">
        <v>44927</v>
      </c>
      <c r="G2" s="122">
        <v>45168</v>
      </c>
      <c r="H2" s="123">
        <f t="shared" ref="H2:H6" si="0">+I2*1.16</f>
        <v>32790032.039999999</v>
      </c>
      <c r="I2" s="123">
        <v>28267269</v>
      </c>
      <c r="J2" s="120">
        <v>42060426</v>
      </c>
      <c r="K2" s="124">
        <v>44923</v>
      </c>
      <c r="L2" s="124">
        <v>44916</v>
      </c>
      <c r="M2" s="120" t="s">
        <v>290</v>
      </c>
      <c r="N2" s="120" t="s">
        <v>289</v>
      </c>
    </row>
    <row r="3" spans="2:14">
      <c r="B3" s="120" t="s">
        <v>545</v>
      </c>
      <c r="C3" s="120" t="s">
        <v>316</v>
      </c>
      <c r="D3" s="120" t="s">
        <v>294</v>
      </c>
      <c r="F3" s="122">
        <v>44927</v>
      </c>
      <c r="G3" s="122">
        <v>45169</v>
      </c>
      <c r="H3" s="123">
        <f t="shared" si="0"/>
        <v>11008669.119999999</v>
      </c>
      <c r="I3" s="123">
        <v>9490232</v>
      </c>
      <c r="J3" s="120">
        <v>42060421</v>
      </c>
      <c r="K3" s="127">
        <v>44930</v>
      </c>
      <c r="L3" s="124">
        <v>44915</v>
      </c>
      <c r="M3" s="120" t="s">
        <v>290</v>
      </c>
      <c r="N3" s="120" t="s">
        <v>289</v>
      </c>
    </row>
    <row r="4" spans="2:14">
      <c r="B4" s="120" t="s">
        <v>545</v>
      </c>
      <c r="C4" s="120" t="s">
        <v>318</v>
      </c>
      <c r="D4" s="120" t="s">
        <v>296</v>
      </c>
      <c r="F4" s="122">
        <v>44927</v>
      </c>
      <c r="G4" s="122">
        <v>45054</v>
      </c>
      <c r="H4" s="123">
        <f t="shared" si="0"/>
        <v>1426869.5999999999</v>
      </c>
      <c r="I4" s="123">
        <v>1230060</v>
      </c>
      <c r="J4" s="120">
        <v>42060418</v>
      </c>
      <c r="K4" s="127">
        <v>44935</v>
      </c>
      <c r="L4" s="124">
        <v>44917</v>
      </c>
      <c r="M4" s="120" t="s">
        <v>290</v>
      </c>
      <c r="N4" s="120" t="s">
        <v>289</v>
      </c>
    </row>
    <row r="5" spans="2:14">
      <c r="B5" s="120" t="s">
        <v>545</v>
      </c>
      <c r="C5" s="120" t="s">
        <v>319</v>
      </c>
      <c r="D5" s="120" t="s">
        <v>297</v>
      </c>
      <c r="F5" s="122">
        <v>44927</v>
      </c>
      <c r="G5" s="122">
        <v>45083</v>
      </c>
      <c r="H5" s="123">
        <f t="shared" si="0"/>
        <v>5116957.1071999995</v>
      </c>
      <c r="I5" s="123">
        <v>4411169.92</v>
      </c>
      <c r="J5" s="120">
        <v>42060419</v>
      </c>
      <c r="K5" s="127">
        <v>44935</v>
      </c>
      <c r="L5" s="124">
        <v>44922</v>
      </c>
      <c r="M5" s="120" t="s">
        <v>290</v>
      </c>
      <c r="N5" s="120" t="s">
        <v>289</v>
      </c>
    </row>
    <row r="6" spans="2:14">
      <c r="B6" s="120" t="s">
        <v>545</v>
      </c>
      <c r="C6" s="120" t="s">
        <v>319</v>
      </c>
      <c r="D6" s="120" t="s">
        <v>298</v>
      </c>
      <c r="F6" s="122">
        <v>44927</v>
      </c>
      <c r="G6" s="122">
        <v>45083</v>
      </c>
      <c r="H6" s="123">
        <f t="shared" si="0"/>
        <v>2781642.8567999997</v>
      </c>
      <c r="I6" s="123">
        <v>2397967.98</v>
      </c>
      <c r="J6" s="120">
        <v>42060419</v>
      </c>
      <c r="K6" s="127">
        <v>44936</v>
      </c>
      <c r="L6" s="124">
        <v>44922</v>
      </c>
      <c r="M6" s="120" t="s">
        <v>290</v>
      </c>
      <c r="N6" s="120" t="s">
        <v>289</v>
      </c>
    </row>
    <row r="7" spans="2:14">
      <c r="B7" s="120" t="s">
        <v>545</v>
      </c>
      <c r="C7" s="120" t="s">
        <v>364</v>
      </c>
      <c r="D7" s="120" t="s">
        <v>358</v>
      </c>
      <c r="F7" s="122">
        <v>44991</v>
      </c>
      <c r="G7" s="122">
        <v>45291</v>
      </c>
      <c r="H7" s="123">
        <f>+I7*1.16</f>
        <v>5719651.5327999992</v>
      </c>
      <c r="I7" s="123">
        <v>4930734.0800000001</v>
      </c>
      <c r="J7" s="120">
        <v>42060429</v>
      </c>
      <c r="K7" s="127">
        <v>44998</v>
      </c>
      <c r="L7" s="124">
        <v>44626</v>
      </c>
      <c r="M7" s="120" t="s">
        <v>52</v>
      </c>
      <c r="N7" s="120" t="s">
        <v>287</v>
      </c>
    </row>
    <row r="8" spans="2:14" hidden="1">
      <c r="B8" s="120" t="s">
        <v>545</v>
      </c>
      <c r="C8" s="120" t="s">
        <v>400</v>
      </c>
      <c r="D8" s="120" t="s">
        <v>399</v>
      </c>
      <c r="F8" s="122">
        <v>45017</v>
      </c>
      <c r="G8" s="124">
        <v>45169</v>
      </c>
      <c r="H8" s="123">
        <f>+I8*1.16</f>
        <v>61234024.66799999</v>
      </c>
      <c r="I8" s="125">
        <v>52787952.299999997</v>
      </c>
      <c r="J8" s="120">
        <v>42060417</v>
      </c>
      <c r="K8" s="127">
        <v>45027</v>
      </c>
      <c r="L8" s="124">
        <v>45016</v>
      </c>
      <c r="M8" s="120" t="s">
        <v>290</v>
      </c>
      <c r="N8" s="120" t="s">
        <v>289</v>
      </c>
    </row>
    <row r="9" spans="2:14" hidden="1">
      <c r="B9" s="120" t="s">
        <v>545</v>
      </c>
      <c r="C9" s="120" t="s">
        <v>406</v>
      </c>
      <c r="D9" s="120" t="s">
        <v>404</v>
      </c>
      <c r="F9" s="122">
        <v>45028</v>
      </c>
      <c r="G9" s="122">
        <v>45291</v>
      </c>
      <c r="H9" s="123">
        <f>+I9*1.16</f>
        <v>5648394.8903999999</v>
      </c>
      <c r="I9" s="123">
        <v>4869305.9400000004</v>
      </c>
      <c r="J9" s="120">
        <v>42060305</v>
      </c>
      <c r="K9" s="127">
        <v>45034</v>
      </c>
      <c r="L9" s="124">
        <v>45028</v>
      </c>
      <c r="M9" s="120" t="s">
        <v>52</v>
      </c>
      <c r="N9" s="120" t="s">
        <v>287</v>
      </c>
    </row>
    <row r="10" spans="2:14" hidden="1">
      <c r="B10" s="120" t="s">
        <v>545</v>
      </c>
      <c r="C10" s="120" t="s">
        <v>448</v>
      </c>
      <c r="D10" s="120" t="s">
        <v>415</v>
      </c>
      <c r="F10" s="122">
        <v>45041</v>
      </c>
      <c r="G10" s="122">
        <v>45083</v>
      </c>
      <c r="H10" s="123">
        <v>4257332.4720000001</v>
      </c>
      <c r="I10" s="123">
        <v>3670114.2</v>
      </c>
      <c r="J10" s="120">
        <v>42060419</v>
      </c>
      <c r="K10" s="127">
        <v>45041</v>
      </c>
      <c r="L10" s="124">
        <v>45041</v>
      </c>
      <c r="M10" s="120" t="s">
        <v>52</v>
      </c>
      <c r="N10" s="120" t="s">
        <v>287</v>
      </c>
    </row>
    <row r="11" spans="2:14" hidden="1">
      <c r="B11" s="120" t="s">
        <v>545</v>
      </c>
      <c r="C11" s="120" t="s">
        <v>449</v>
      </c>
      <c r="D11" s="120" t="s">
        <v>416</v>
      </c>
      <c r="F11" s="122">
        <v>45044</v>
      </c>
      <c r="G11" s="122">
        <v>45291</v>
      </c>
      <c r="H11" s="123">
        <v>13849060.199999999</v>
      </c>
      <c r="I11" s="123">
        <v>11938845</v>
      </c>
      <c r="J11" s="120">
        <v>42060406</v>
      </c>
      <c r="K11" s="127">
        <v>45044</v>
      </c>
      <c r="L11" s="124">
        <v>45044</v>
      </c>
      <c r="M11" s="120" t="s">
        <v>290</v>
      </c>
      <c r="N11" s="120" t="s">
        <v>289</v>
      </c>
    </row>
    <row r="12" spans="2:14" hidden="1">
      <c r="B12" s="120" t="s">
        <v>545</v>
      </c>
      <c r="C12" s="120" t="s">
        <v>450</v>
      </c>
      <c r="D12" s="120" t="s">
        <v>417</v>
      </c>
      <c r="F12" s="122">
        <v>45044</v>
      </c>
      <c r="G12" s="122">
        <v>45169</v>
      </c>
      <c r="H12" s="126">
        <v>8503036.9879999999</v>
      </c>
      <c r="I12" s="123">
        <v>7330204.2999999998</v>
      </c>
      <c r="J12" s="120">
        <v>42060419</v>
      </c>
      <c r="K12" s="127">
        <v>45044</v>
      </c>
      <c r="L12" s="124">
        <v>45044</v>
      </c>
      <c r="M12" s="120" t="s">
        <v>52</v>
      </c>
      <c r="N12" s="120" t="s">
        <v>287</v>
      </c>
    </row>
    <row r="13" spans="2:14" hidden="1">
      <c r="B13" s="120" t="s">
        <v>545</v>
      </c>
      <c r="C13" s="120" t="s">
        <v>445</v>
      </c>
      <c r="D13" s="120" t="s">
        <v>418</v>
      </c>
      <c r="F13" s="122">
        <v>45044</v>
      </c>
      <c r="G13" s="122">
        <v>45230</v>
      </c>
      <c r="H13" s="123">
        <v>14330489.199999999</v>
      </c>
      <c r="I13" s="123">
        <v>12353870</v>
      </c>
      <c r="J13" s="120">
        <v>42060419</v>
      </c>
      <c r="K13" s="127">
        <v>45044</v>
      </c>
      <c r="L13" s="124">
        <v>45044</v>
      </c>
      <c r="M13" s="120" t="s">
        <v>290</v>
      </c>
      <c r="N13" s="120" t="s">
        <v>289</v>
      </c>
    </row>
    <row r="14" spans="2:14" hidden="1">
      <c r="B14" s="120" t="s">
        <v>545</v>
      </c>
      <c r="C14" s="120" t="s">
        <v>446</v>
      </c>
      <c r="D14" s="120" t="s">
        <v>443</v>
      </c>
      <c r="F14" s="122">
        <v>45044</v>
      </c>
      <c r="G14" s="122">
        <v>45127</v>
      </c>
      <c r="H14" s="123">
        <f>+I14*1.16</f>
        <v>12538602.399999999</v>
      </c>
      <c r="I14" s="123">
        <v>10809140</v>
      </c>
      <c r="J14" s="120">
        <v>42060430</v>
      </c>
      <c r="K14" s="127">
        <v>45044</v>
      </c>
      <c r="L14" s="124">
        <v>45044</v>
      </c>
      <c r="M14" s="120" t="s">
        <v>52</v>
      </c>
      <c r="N14" s="120" t="s">
        <v>287</v>
      </c>
    </row>
    <row r="15" spans="2:14" hidden="1">
      <c r="B15" s="120" t="s">
        <v>545</v>
      </c>
      <c r="C15" s="120" t="s">
        <v>452</v>
      </c>
      <c r="D15" s="120" t="s">
        <v>444</v>
      </c>
      <c r="F15" s="122">
        <v>45044</v>
      </c>
      <c r="G15" s="122">
        <v>45291</v>
      </c>
      <c r="H15" s="123">
        <f>+I15*1.16</f>
        <v>10764800</v>
      </c>
      <c r="I15" s="123">
        <v>9280000</v>
      </c>
      <c r="J15" s="120">
        <v>42060420</v>
      </c>
      <c r="K15" s="127">
        <v>45044</v>
      </c>
      <c r="L15" s="124">
        <v>45044</v>
      </c>
      <c r="M15" s="120" t="s">
        <v>52</v>
      </c>
      <c r="N15" s="120" t="s">
        <v>287</v>
      </c>
    </row>
    <row r="16" spans="2:14" hidden="1">
      <c r="B16" s="120" t="s">
        <v>545</v>
      </c>
      <c r="C16" s="120" t="s">
        <v>496</v>
      </c>
      <c r="D16" s="120" t="s">
        <v>454</v>
      </c>
      <c r="F16" s="122">
        <v>45078</v>
      </c>
      <c r="G16" s="122">
        <v>45291</v>
      </c>
      <c r="H16" s="123">
        <f>+I16*1.16</f>
        <v>8438645.9448000006</v>
      </c>
      <c r="I16" s="123">
        <v>7274694.7800000003</v>
      </c>
      <c r="J16" s="120">
        <v>42060428</v>
      </c>
      <c r="K16" s="127">
        <v>45089</v>
      </c>
      <c r="L16" s="124">
        <v>45076</v>
      </c>
      <c r="M16" s="120" t="s">
        <v>290</v>
      </c>
      <c r="N16" s="120" t="s">
        <v>289</v>
      </c>
    </row>
    <row r="17" spans="1:14" hidden="1">
      <c r="A17" s="120" t="s">
        <v>433</v>
      </c>
      <c r="B17" s="120" t="s">
        <v>70</v>
      </c>
      <c r="C17" s="120" t="s">
        <v>451</v>
      </c>
      <c r="D17" s="120" t="s">
        <v>424</v>
      </c>
      <c r="E17" s="120" t="s">
        <v>430</v>
      </c>
      <c r="F17" s="122">
        <v>45042</v>
      </c>
      <c r="G17" s="122">
        <v>45291</v>
      </c>
      <c r="H17" s="123">
        <v>5799814.3999999994</v>
      </c>
      <c r="I17" s="123">
        <v>4999840</v>
      </c>
      <c r="J17" s="120" t="s">
        <v>434</v>
      </c>
      <c r="K17" s="127">
        <v>45044</v>
      </c>
      <c r="L17" s="124">
        <v>45042</v>
      </c>
      <c r="M17" s="120" t="s">
        <v>435</v>
      </c>
      <c r="N17" s="120" t="s">
        <v>436</v>
      </c>
    </row>
    <row r="18" spans="1:14" hidden="1">
      <c r="A18" s="120" t="s">
        <v>433</v>
      </c>
      <c r="B18" s="120" t="s">
        <v>70</v>
      </c>
      <c r="C18" s="120" t="s">
        <v>451</v>
      </c>
      <c r="D18" s="120" t="s">
        <v>425</v>
      </c>
      <c r="E18" s="120" t="s">
        <v>431</v>
      </c>
      <c r="F18" s="122">
        <v>45042</v>
      </c>
      <c r="G18" s="122">
        <v>45291</v>
      </c>
      <c r="H18" s="123">
        <v>4616852.0839999998</v>
      </c>
      <c r="I18" s="123">
        <v>3980044.9</v>
      </c>
      <c r="J18" s="120" t="s">
        <v>434</v>
      </c>
      <c r="K18" s="127">
        <v>45044</v>
      </c>
      <c r="L18" s="124">
        <v>45042</v>
      </c>
      <c r="M18" s="120" t="s">
        <v>435</v>
      </c>
      <c r="N18" s="120" t="s">
        <v>436</v>
      </c>
    </row>
    <row r="19" spans="1:14" hidden="1">
      <c r="A19" s="120" t="s">
        <v>433</v>
      </c>
      <c r="B19" s="120" t="s">
        <v>70</v>
      </c>
      <c r="C19" s="120" t="s">
        <v>451</v>
      </c>
      <c r="D19" s="120" t="s">
        <v>426</v>
      </c>
      <c r="E19" s="120" t="s">
        <v>432</v>
      </c>
      <c r="F19" s="122">
        <v>45042</v>
      </c>
      <c r="G19" s="122">
        <v>45291</v>
      </c>
      <c r="H19" s="123">
        <v>1359211.44</v>
      </c>
      <c r="I19" s="123">
        <v>1171734</v>
      </c>
      <c r="J19" s="120" t="s">
        <v>434</v>
      </c>
      <c r="K19" s="127">
        <v>45044</v>
      </c>
      <c r="L19" s="124">
        <v>45042</v>
      </c>
      <c r="M19" s="120" t="s">
        <v>435</v>
      </c>
      <c r="N19" s="120" t="s">
        <v>436</v>
      </c>
    </row>
    <row r="20" spans="1:14" hidden="1">
      <c r="A20" s="120" t="s">
        <v>464</v>
      </c>
      <c r="B20" s="120" t="s">
        <v>70</v>
      </c>
      <c r="C20" s="120" t="s">
        <v>468</v>
      </c>
      <c r="D20" s="120" t="s">
        <v>461</v>
      </c>
      <c r="E20" s="120" t="s">
        <v>462</v>
      </c>
      <c r="F20" s="122">
        <v>45064</v>
      </c>
      <c r="G20" s="122">
        <v>45291</v>
      </c>
      <c r="H20" s="123">
        <v>12161874.153199999</v>
      </c>
      <c r="I20" s="123">
        <v>10484374.27</v>
      </c>
      <c r="J20" s="120">
        <v>42062509</v>
      </c>
      <c r="K20" s="127">
        <v>45065</v>
      </c>
      <c r="L20" s="124">
        <v>45064</v>
      </c>
      <c r="M20" s="120" t="s">
        <v>466</v>
      </c>
      <c r="N20" s="120" t="s">
        <v>55</v>
      </c>
    </row>
    <row r="21" spans="1:14" hidden="1">
      <c r="A21" s="120" t="s">
        <v>465</v>
      </c>
      <c r="B21" s="120" t="s">
        <v>70</v>
      </c>
      <c r="C21" s="120" t="s">
        <v>467</v>
      </c>
      <c r="D21" s="120" t="s">
        <v>460</v>
      </c>
      <c r="E21" s="120" t="s">
        <v>463</v>
      </c>
      <c r="F21" s="122">
        <v>45055</v>
      </c>
      <c r="G21" s="122">
        <v>45291</v>
      </c>
      <c r="H21" s="123">
        <v>10477291.68</v>
      </c>
      <c r="I21" s="123">
        <v>9032148</v>
      </c>
      <c r="J21" s="120">
        <v>42062509</v>
      </c>
      <c r="K21" s="127">
        <v>45057</v>
      </c>
      <c r="L21" s="124">
        <v>45055</v>
      </c>
      <c r="M21" s="120" t="s">
        <v>466</v>
      </c>
      <c r="N21" s="120" t="s">
        <v>55</v>
      </c>
    </row>
    <row r="22" spans="1:14" hidden="1">
      <c r="A22" s="120" t="s">
        <v>522</v>
      </c>
      <c r="B22" s="120" t="s">
        <v>70</v>
      </c>
      <c r="C22" s="120" t="s">
        <v>524</v>
      </c>
      <c r="D22" s="120" t="s">
        <v>472</v>
      </c>
      <c r="E22" s="120" t="s">
        <v>523</v>
      </c>
      <c r="F22" s="122">
        <v>45082</v>
      </c>
      <c r="G22" s="122">
        <v>45291</v>
      </c>
      <c r="H22" s="123">
        <v>2494899</v>
      </c>
      <c r="I22" s="123">
        <v>2150775</v>
      </c>
      <c r="J22" s="120">
        <v>42062502</v>
      </c>
      <c r="K22" s="127">
        <v>45089</v>
      </c>
      <c r="L22" s="124">
        <v>45082</v>
      </c>
      <c r="M22" s="120" t="s">
        <v>435</v>
      </c>
    </row>
    <row r="23" spans="1:14" hidden="1">
      <c r="A23" s="120" t="s">
        <v>475</v>
      </c>
      <c r="B23" s="120" t="s">
        <v>70</v>
      </c>
      <c r="C23" s="120" t="s">
        <v>526</v>
      </c>
      <c r="D23" s="120" t="s">
        <v>474</v>
      </c>
      <c r="E23" s="120" t="s">
        <v>476</v>
      </c>
      <c r="F23" s="122">
        <v>45096</v>
      </c>
      <c r="G23" s="122">
        <v>45291</v>
      </c>
      <c r="H23" s="123">
        <v>1499999.9903999998</v>
      </c>
      <c r="I23" s="123">
        <v>1293103.44</v>
      </c>
      <c r="J23" s="120">
        <v>42060906</v>
      </c>
      <c r="K23" s="127">
        <v>45100</v>
      </c>
      <c r="L23" s="124">
        <v>45096</v>
      </c>
      <c r="M23" s="120" t="s">
        <v>435</v>
      </c>
    </row>
    <row r="24" spans="1:14" hidden="1">
      <c r="A24" s="120" t="s">
        <v>485</v>
      </c>
      <c r="B24" s="120" t="s">
        <v>70</v>
      </c>
      <c r="C24" s="120" t="s">
        <v>526</v>
      </c>
      <c r="D24" s="120" t="s">
        <v>489</v>
      </c>
      <c r="E24" s="120" t="s">
        <v>476</v>
      </c>
      <c r="F24" s="122">
        <v>45096</v>
      </c>
      <c r="G24" s="122">
        <v>45291</v>
      </c>
      <c r="H24" s="123">
        <v>580000</v>
      </c>
      <c r="I24" s="123">
        <v>500000</v>
      </c>
      <c r="J24" s="120">
        <v>42062517</v>
      </c>
      <c r="K24" s="127">
        <v>45100</v>
      </c>
      <c r="L24" s="124">
        <v>45096</v>
      </c>
      <c r="M24" s="120" t="s">
        <v>435</v>
      </c>
    </row>
    <row r="25" spans="1:14" hidden="1">
      <c r="A25" s="120" t="s">
        <v>486</v>
      </c>
      <c r="B25" s="120" t="s">
        <v>70</v>
      </c>
      <c r="C25" s="120" t="s">
        <v>526</v>
      </c>
      <c r="D25" s="120" t="s">
        <v>477</v>
      </c>
      <c r="E25" s="120" t="s">
        <v>476</v>
      </c>
      <c r="F25" s="122">
        <v>45096</v>
      </c>
      <c r="G25" s="122">
        <v>45291</v>
      </c>
      <c r="H25" s="123">
        <v>3419999.9975999994</v>
      </c>
      <c r="I25" s="123">
        <v>2948275.86</v>
      </c>
      <c r="J25" s="120">
        <v>42062527</v>
      </c>
      <c r="K25" s="127">
        <v>45100</v>
      </c>
      <c r="L25" s="124">
        <v>45096</v>
      </c>
      <c r="M25" s="120" t="s">
        <v>435</v>
      </c>
    </row>
    <row r="26" spans="1:14" hidden="1">
      <c r="A26" s="120" t="s">
        <v>487</v>
      </c>
      <c r="B26" s="120" t="s">
        <v>70</v>
      </c>
      <c r="C26" s="120" t="s">
        <v>526</v>
      </c>
      <c r="D26" s="120" t="s">
        <v>478</v>
      </c>
      <c r="E26" s="120" t="s">
        <v>476</v>
      </c>
      <c r="F26" s="122">
        <v>45096</v>
      </c>
      <c r="G26" s="122">
        <v>45291</v>
      </c>
      <c r="H26" s="123">
        <v>2340000.0007999996</v>
      </c>
      <c r="I26" s="123">
        <v>2017241.38</v>
      </c>
      <c r="J26" s="120">
        <v>42062529</v>
      </c>
      <c r="K26" s="127">
        <v>45100</v>
      </c>
      <c r="L26" s="124">
        <v>45096</v>
      </c>
      <c r="M26" s="120" t="s">
        <v>435</v>
      </c>
    </row>
    <row r="27" spans="1:14" hidden="1">
      <c r="A27" s="120" t="s">
        <v>488</v>
      </c>
      <c r="B27" s="120" t="s">
        <v>70</v>
      </c>
      <c r="C27" s="120" t="s">
        <v>526</v>
      </c>
      <c r="D27" s="120" t="s">
        <v>479</v>
      </c>
      <c r="E27" s="120" t="s">
        <v>476</v>
      </c>
      <c r="F27" s="122">
        <v>45096</v>
      </c>
      <c r="G27" s="122">
        <v>45291</v>
      </c>
      <c r="H27" s="123">
        <v>1610000.0063999998</v>
      </c>
      <c r="I27" s="123">
        <v>1387931.04</v>
      </c>
      <c r="J27" s="120">
        <v>42062530</v>
      </c>
      <c r="K27" s="127">
        <v>45100</v>
      </c>
      <c r="L27" s="124">
        <v>45096</v>
      </c>
      <c r="M27" s="120" t="s">
        <v>435</v>
      </c>
    </row>
    <row r="28" spans="1:14">
      <c r="A28" s="120" t="s">
        <v>341</v>
      </c>
      <c r="B28" s="120" t="s">
        <v>337</v>
      </c>
      <c r="C28" s="120" t="s">
        <v>342</v>
      </c>
      <c r="D28" s="120" t="s">
        <v>310</v>
      </c>
      <c r="E28" s="120" t="s">
        <v>343</v>
      </c>
      <c r="F28" s="122">
        <v>44927</v>
      </c>
      <c r="G28" s="122">
        <v>45291</v>
      </c>
      <c r="H28" s="123">
        <v>41427346.619999997</v>
      </c>
      <c r="I28" s="123">
        <v>41427346.619999997</v>
      </c>
      <c r="J28" s="120">
        <v>42060801</v>
      </c>
      <c r="K28" s="127">
        <v>44951</v>
      </c>
      <c r="L28" s="124">
        <v>44944</v>
      </c>
      <c r="M28" s="120" t="s">
        <v>344</v>
      </c>
      <c r="N28" s="120" t="s">
        <v>289</v>
      </c>
    </row>
    <row r="29" spans="1:14">
      <c r="A29" s="120" t="s">
        <v>345</v>
      </c>
      <c r="B29" s="120" t="s">
        <v>337</v>
      </c>
      <c r="C29" s="120" t="s">
        <v>342</v>
      </c>
      <c r="D29" s="120" t="s">
        <v>311</v>
      </c>
      <c r="E29" s="120" t="s">
        <v>346</v>
      </c>
      <c r="F29" s="122">
        <v>44927</v>
      </c>
      <c r="G29" s="122">
        <v>45291</v>
      </c>
      <c r="H29" s="123">
        <f>+I29*1.16</f>
        <v>870933.74199999985</v>
      </c>
      <c r="I29" s="123">
        <v>750804.95</v>
      </c>
      <c r="J29" s="120">
        <v>42060801</v>
      </c>
      <c r="K29" s="127">
        <v>44951</v>
      </c>
      <c r="L29" s="124">
        <v>44944</v>
      </c>
      <c r="M29" s="120" t="s">
        <v>344</v>
      </c>
      <c r="N29" s="120" t="s">
        <v>289</v>
      </c>
    </row>
    <row r="30" spans="1:14">
      <c r="A30" s="120" t="s">
        <v>354</v>
      </c>
      <c r="B30" s="120" t="s">
        <v>337</v>
      </c>
      <c r="C30" s="120" t="s">
        <v>397</v>
      </c>
      <c r="D30" s="120" t="s">
        <v>356</v>
      </c>
      <c r="E30" s="120" t="s">
        <v>353</v>
      </c>
      <c r="F30" s="122">
        <v>44958</v>
      </c>
      <c r="G30" s="122">
        <v>45291</v>
      </c>
      <c r="H30" s="123">
        <v>1119998</v>
      </c>
      <c r="I30" s="123">
        <v>1119998</v>
      </c>
      <c r="J30" s="120">
        <v>42060801</v>
      </c>
      <c r="K30" s="127">
        <v>44958</v>
      </c>
      <c r="L30" s="124"/>
    </row>
    <row r="31" spans="1:14">
      <c r="A31" s="120" t="s">
        <v>355</v>
      </c>
      <c r="B31" s="120" t="s">
        <v>337</v>
      </c>
      <c r="C31" s="120" t="s">
        <v>398</v>
      </c>
      <c r="D31" s="120" t="s">
        <v>357</v>
      </c>
      <c r="E31" s="120" t="s">
        <v>65</v>
      </c>
      <c r="F31" s="122">
        <v>44959</v>
      </c>
      <c r="G31" s="122">
        <v>45291</v>
      </c>
      <c r="H31" s="123">
        <v>6503482.0300000003</v>
      </c>
      <c r="I31" s="123">
        <v>6503482.0300000003</v>
      </c>
      <c r="J31" s="120">
        <v>42060801</v>
      </c>
      <c r="K31" s="127">
        <v>44967</v>
      </c>
      <c r="L31" s="124">
        <v>44959</v>
      </c>
      <c r="M31" s="120" t="s">
        <v>52</v>
      </c>
      <c r="N31" s="120" t="s">
        <v>287</v>
      </c>
    </row>
    <row r="32" spans="1:14" hidden="1">
      <c r="A32" s="120" t="s">
        <v>420</v>
      </c>
      <c r="B32" s="120" t="s">
        <v>337</v>
      </c>
      <c r="C32" s="120" t="s">
        <v>421</v>
      </c>
      <c r="D32" s="120" t="s">
        <v>419</v>
      </c>
      <c r="E32" s="120" t="s">
        <v>423</v>
      </c>
      <c r="F32" s="122">
        <v>45020</v>
      </c>
      <c r="G32" s="122">
        <v>45291</v>
      </c>
      <c r="H32" s="123">
        <f>+I32*1.16</f>
        <v>2398972.7999999998</v>
      </c>
      <c r="I32" s="123">
        <v>2068080</v>
      </c>
      <c r="J32" s="120">
        <v>42060802</v>
      </c>
      <c r="K32" s="127">
        <v>45030</v>
      </c>
      <c r="L32" s="124">
        <v>45020</v>
      </c>
      <c r="M32" s="120" t="s">
        <v>52</v>
      </c>
      <c r="N32" s="120" t="s">
        <v>287</v>
      </c>
    </row>
    <row r="33" spans="3:14" hidden="1">
      <c r="C33" s="120" t="s">
        <v>519</v>
      </c>
      <c r="D33" s="120" t="s">
        <v>440</v>
      </c>
      <c r="E33" s="120" t="s">
        <v>438</v>
      </c>
      <c r="F33" s="122">
        <v>45020</v>
      </c>
      <c r="G33" s="122">
        <v>45291</v>
      </c>
      <c r="H33" s="123">
        <v>8068453.6599999992</v>
      </c>
      <c r="I33" s="123">
        <v>6955563.5</v>
      </c>
      <c r="J33" s="120">
        <v>21057001</v>
      </c>
      <c r="L33" s="124">
        <v>45020</v>
      </c>
      <c r="M33" s="120" t="s">
        <v>52</v>
      </c>
      <c r="N33" s="120" t="s">
        <v>287</v>
      </c>
    </row>
    <row r="34" spans="3:14" hidden="1">
      <c r="C34" s="120" t="s">
        <v>520</v>
      </c>
      <c r="D34" s="120" t="s">
        <v>508</v>
      </c>
      <c r="E34" s="120" t="s">
        <v>512</v>
      </c>
      <c r="F34" s="122">
        <v>45096</v>
      </c>
      <c r="G34" s="122">
        <v>45291</v>
      </c>
      <c r="H34" s="123">
        <v>2447600</v>
      </c>
      <c r="I34" s="123">
        <v>2110000</v>
      </c>
      <c r="J34" s="120" t="s">
        <v>515</v>
      </c>
      <c r="L34" s="124">
        <v>45096</v>
      </c>
      <c r="M34" s="120" t="s">
        <v>52</v>
      </c>
    </row>
    <row r="35" spans="3:14" hidden="1">
      <c r="C35" s="120" t="s">
        <v>520</v>
      </c>
      <c r="D35" s="120" t="s">
        <v>509</v>
      </c>
      <c r="E35" s="120" t="s">
        <v>513</v>
      </c>
      <c r="F35" s="122">
        <v>45096</v>
      </c>
      <c r="G35" s="122">
        <v>45291</v>
      </c>
      <c r="H35" s="123">
        <v>4217927.04</v>
      </c>
      <c r="I35" s="123">
        <v>3636144</v>
      </c>
      <c r="J35" s="120" t="s">
        <v>515</v>
      </c>
      <c r="L35" s="124">
        <v>45096</v>
      </c>
      <c r="M35" s="120" t="s">
        <v>52</v>
      </c>
    </row>
  </sheetData>
  <autoFilter ref="B1:N35">
    <filterColumn colId="4">
      <filters>
        <dateGroupItem year="2023" month="1" dateTimeGrouping="month"/>
        <dateGroupItem year="2023" month="2" dateTimeGrouping="month"/>
        <dateGroupItem year="2023" month="3" dateTimeGrouping="month"/>
      </filters>
    </filterColumn>
  </autoFilter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Hoja1!$F$3:$F$8</xm:f>
          </x14:formula1>
          <xm:sqref>N31:N32 N28:N29 N2:N9</xm:sqref>
        </x14:dataValidation>
        <x14:dataValidation type="list" allowBlank="1" showInputMessage="1" showErrorMessage="1">
          <x14:formula1>
            <xm:f>Hoja1!$F$12:$F$14</xm:f>
          </x14:formula1>
          <xm:sqref>M2:M9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7"/>
  <sheetViews>
    <sheetView topLeftCell="D1" workbookViewId="0">
      <pane ySplit="1" topLeftCell="A2" activePane="bottomLeft" state="frozen"/>
      <selection pane="bottomLeft" activeCell="D12" sqref="D12"/>
    </sheetView>
  </sheetViews>
  <sheetFormatPr baseColWidth="10" defaultRowHeight="12.75"/>
  <cols>
    <col min="1" max="1" width="14.42578125" style="120" customWidth="1"/>
    <col min="2" max="2" width="13.140625" style="120" bestFit="1" customWidth="1"/>
    <col min="3" max="3" width="28" style="120" customWidth="1"/>
    <col min="4" max="4" width="17.140625" style="120" bestFit="1" customWidth="1"/>
    <col min="5" max="5" width="17.140625" style="120" customWidth="1"/>
    <col min="6" max="7" width="11.42578125" style="120"/>
    <col min="8" max="8" width="14.42578125" style="120" customWidth="1"/>
    <col min="9" max="9" width="15" style="120" customWidth="1"/>
    <col min="10" max="10" width="9" style="120" bestFit="1" customWidth="1"/>
    <col min="11" max="12" width="11.42578125" style="120"/>
    <col min="13" max="13" width="35.28515625" style="120" customWidth="1"/>
    <col min="14" max="14" width="13.42578125" style="120" bestFit="1" customWidth="1"/>
    <col min="15" max="16384" width="11.42578125" style="120"/>
  </cols>
  <sheetData>
    <row r="1" spans="2:14" s="121" customFormat="1" ht="38.25">
      <c r="C1" s="121" t="s">
        <v>537</v>
      </c>
      <c r="D1" s="121" t="s">
        <v>538</v>
      </c>
      <c r="E1" s="121" t="s">
        <v>546</v>
      </c>
      <c r="F1" s="121" t="s">
        <v>539</v>
      </c>
      <c r="G1" s="121" t="s">
        <v>540</v>
      </c>
      <c r="H1" s="121" t="s">
        <v>541</v>
      </c>
      <c r="I1" s="121" t="s">
        <v>195</v>
      </c>
      <c r="J1" s="121" t="s">
        <v>542</v>
      </c>
      <c r="K1" s="121" t="s">
        <v>543</v>
      </c>
      <c r="L1" s="121" t="s">
        <v>544</v>
      </c>
    </row>
    <row r="2" spans="2:14">
      <c r="B2" s="120" t="s">
        <v>545</v>
      </c>
      <c r="C2" s="120" t="s">
        <v>314</v>
      </c>
      <c r="D2" s="120" t="s">
        <v>291</v>
      </c>
      <c r="F2" s="122">
        <v>44927</v>
      </c>
      <c r="G2" s="122">
        <v>45168</v>
      </c>
      <c r="H2" s="123">
        <f t="shared" ref="H2:H9" si="0">+I2*1.16</f>
        <v>32790032.039999999</v>
      </c>
      <c r="I2" s="123">
        <v>28267269</v>
      </c>
      <c r="J2" s="120">
        <v>42060426</v>
      </c>
      <c r="K2" s="124">
        <v>44923</v>
      </c>
      <c r="L2" s="124">
        <v>44916</v>
      </c>
      <c r="M2" s="120" t="s">
        <v>290</v>
      </c>
      <c r="N2" s="120" t="s">
        <v>289</v>
      </c>
    </row>
    <row r="3" spans="2:14">
      <c r="B3" s="120" t="s">
        <v>545</v>
      </c>
      <c r="C3" s="120" t="s">
        <v>315</v>
      </c>
      <c r="D3" s="131" t="s">
        <v>292</v>
      </c>
      <c r="F3" s="122">
        <v>44927</v>
      </c>
      <c r="G3" s="122">
        <v>45169</v>
      </c>
      <c r="H3" s="123">
        <f t="shared" si="0"/>
        <v>343880899.04399997</v>
      </c>
      <c r="I3" s="123">
        <v>296449050.89999998</v>
      </c>
      <c r="J3" s="120">
        <v>42060424</v>
      </c>
      <c r="K3" s="127">
        <v>44929</v>
      </c>
      <c r="L3" s="124">
        <v>44918</v>
      </c>
      <c r="M3" s="120" t="s">
        <v>50</v>
      </c>
      <c r="N3" s="120" t="s">
        <v>286</v>
      </c>
    </row>
    <row r="4" spans="2:14">
      <c r="B4" s="120" t="s">
        <v>545</v>
      </c>
      <c r="C4" s="120" t="s">
        <v>312</v>
      </c>
      <c r="D4" s="131" t="s">
        <v>293</v>
      </c>
      <c r="F4" s="122">
        <v>44927</v>
      </c>
      <c r="G4" s="122">
        <v>44971</v>
      </c>
      <c r="H4" s="123">
        <f t="shared" si="0"/>
        <v>351965.73839999997</v>
      </c>
      <c r="I4" s="123">
        <v>303418.74</v>
      </c>
      <c r="J4" s="120">
        <v>42060429</v>
      </c>
      <c r="K4" s="127">
        <v>44930</v>
      </c>
      <c r="L4" s="124">
        <v>44925</v>
      </c>
      <c r="M4" s="120" t="s">
        <v>50</v>
      </c>
      <c r="N4" s="120" t="s">
        <v>287</v>
      </c>
    </row>
    <row r="5" spans="2:14">
      <c r="B5" s="120" t="s">
        <v>545</v>
      </c>
      <c r="C5" s="120" t="s">
        <v>316</v>
      </c>
      <c r="D5" s="120" t="s">
        <v>294</v>
      </c>
      <c r="F5" s="122">
        <v>44927</v>
      </c>
      <c r="G5" s="122">
        <v>45169</v>
      </c>
      <c r="H5" s="123">
        <f t="shared" si="0"/>
        <v>11008669.119999999</v>
      </c>
      <c r="I5" s="123">
        <v>9490232</v>
      </c>
      <c r="J5" s="120">
        <v>42060421</v>
      </c>
      <c r="K5" s="127">
        <v>44930</v>
      </c>
      <c r="L5" s="124">
        <v>44915</v>
      </c>
      <c r="M5" s="120" t="s">
        <v>290</v>
      </c>
      <c r="N5" s="120" t="s">
        <v>289</v>
      </c>
    </row>
    <row r="6" spans="2:14">
      <c r="B6" s="120" t="s">
        <v>545</v>
      </c>
      <c r="C6" s="120" t="s">
        <v>547</v>
      </c>
      <c r="D6" s="131" t="s">
        <v>295</v>
      </c>
      <c r="F6" s="122">
        <v>44927</v>
      </c>
      <c r="G6" s="122">
        <v>45169</v>
      </c>
      <c r="H6" s="123">
        <f t="shared" si="0"/>
        <v>85980794.791199982</v>
      </c>
      <c r="I6" s="123">
        <v>74121374.819999993</v>
      </c>
      <c r="J6" s="120">
        <v>42060425</v>
      </c>
      <c r="K6" s="127">
        <v>44938</v>
      </c>
      <c r="L6" s="124">
        <v>44925</v>
      </c>
      <c r="M6" s="120" t="s">
        <v>50</v>
      </c>
      <c r="N6" s="120" t="s">
        <v>286</v>
      </c>
    </row>
    <row r="7" spans="2:14">
      <c r="B7" s="120" t="s">
        <v>545</v>
      </c>
      <c r="C7" s="120" t="s">
        <v>318</v>
      </c>
      <c r="D7" s="120" t="s">
        <v>296</v>
      </c>
      <c r="F7" s="122">
        <v>44927</v>
      </c>
      <c r="G7" s="122">
        <v>45054</v>
      </c>
      <c r="H7" s="123">
        <f t="shared" si="0"/>
        <v>1426869.5999999999</v>
      </c>
      <c r="I7" s="123">
        <v>1230060</v>
      </c>
      <c r="J7" s="120">
        <v>42060418</v>
      </c>
      <c r="K7" s="127">
        <v>44935</v>
      </c>
      <c r="L7" s="124">
        <v>44917</v>
      </c>
      <c r="M7" s="120" t="s">
        <v>290</v>
      </c>
      <c r="N7" s="120" t="s">
        <v>289</v>
      </c>
    </row>
    <row r="8" spans="2:14">
      <c r="B8" s="120" t="s">
        <v>545</v>
      </c>
      <c r="C8" s="120" t="s">
        <v>319</v>
      </c>
      <c r="D8" s="120" t="s">
        <v>297</v>
      </c>
      <c r="F8" s="122">
        <v>44927</v>
      </c>
      <c r="G8" s="122">
        <v>45083</v>
      </c>
      <c r="H8" s="123">
        <f t="shared" si="0"/>
        <v>5116957.1071999995</v>
      </c>
      <c r="I8" s="123">
        <v>4411169.92</v>
      </c>
      <c r="J8" s="120">
        <v>42060419</v>
      </c>
      <c r="K8" s="127">
        <v>44935</v>
      </c>
      <c r="L8" s="124">
        <v>44922</v>
      </c>
      <c r="M8" s="120" t="s">
        <v>290</v>
      </c>
      <c r="N8" s="120" t="s">
        <v>289</v>
      </c>
    </row>
    <row r="9" spans="2:14">
      <c r="B9" s="120" t="s">
        <v>545</v>
      </c>
      <c r="C9" s="120" t="s">
        <v>319</v>
      </c>
      <c r="D9" s="120" t="s">
        <v>298</v>
      </c>
      <c r="F9" s="122">
        <v>44927</v>
      </c>
      <c r="G9" s="122">
        <v>45083</v>
      </c>
      <c r="H9" s="123">
        <f t="shared" si="0"/>
        <v>2781642.8567999997</v>
      </c>
      <c r="I9" s="123">
        <v>2397967.98</v>
      </c>
      <c r="J9" s="120">
        <v>42060419</v>
      </c>
      <c r="K9" s="127">
        <v>44936</v>
      </c>
      <c r="L9" s="124">
        <v>44922</v>
      </c>
      <c r="M9" s="120" t="s">
        <v>290</v>
      </c>
      <c r="N9" s="120" t="s">
        <v>289</v>
      </c>
    </row>
    <row r="10" spans="2:14">
      <c r="B10" s="120" t="s">
        <v>545</v>
      </c>
      <c r="C10" s="120" t="s">
        <v>351</v>
      </c>
      <c r="D10" s="131" t="s">
        <v>352</v>
      </c>
      <c r="F10" s="122">
        <v>44964</v>
      </c>
      <c r="G10" s="122">
        <v>45008</v>
      </c>
      <c r="H10" s="123">
        <v>2582810</v>
      </c>
      <c r="I10" s="123">
        <f>+H10/1.16</f>
        <v>2226560.3448275863</v>
      </c>
      <c r="J10" s="120">
        <v>42060406</v>
      </c>
      <c r="K10" s="127">
        <v>44974</v>
      </c>
      <c r="L10" s="124">
        <v>44599</v>
      </c>
      <c r="M10" s="120" t="s">
        <v>50</v>
      </c>
      <c r="N10" s="120" t="s">
        <v>53</v>
      </c>
    </row>
    <row r="11" spans="2:14">
      <c r="B11" s="120" t="s">
        <v>545</v>
      </c>
      <c r="C11" s="120" t="s">
        <v>364</v>
      </c>
      <c r="D11" s="120" t="s">
        <v>358</v>
      </c>
      <c r="F11" s="122">
        <v>44991</v>
      </c>
      <c r="G11" s="122">
        <v>45291</v>
      </c>
      <c r="H11" s="123">
        <f>+I11*1.16</f>
        <v>5719651.5327999992</v>
      </c>
      <c r="I11" s="123">
        <v>4930734.0800000001</v>
      </c>
      <c r="J11" s="120">
        <v>42060429</v>
      </c>
      <c r="K11" s="127">
        <v>44998</v>
      </c>
      <c r="L11" s="124">
        <v>44626</v>
      </c>
      <c r="M11" s="120" t="s">
        <v>52</v>
      </c>
      <c r="N11" s="120" t="s">
        <v>287</v>
      </c>
    </row>
    <row r="12" spans="2:14">
      <c r="B12" s="120" t="s">
        <v>545</v>
      </c>
      <c r="C12" s="120" t="s">
        <v>365</v>
      </c>
      <c r="D12" s="120" t="s">
        <v>360</v>
      </c>
      <c r="F12" s="122">
        <v>44995</v>
      </c>
      <c r="G12" s="124">
        <v>45039</v>
      </c>
      <c r="H12" s="123">
        <f>+I12*1.16</f>
        <v>6591010.96</v>
      </c>
      <c r="I12" s="125">
        <v>5681906</v>
      </c>
      <c r="J12" s="120">
        <v>42060419</v>
      </c>
      <c r="K12" s="127">
        <v>44999</v>
      </c>
      <c r="L12" s="124">
        <v>44630</v>
      </c>
      <c r="M12" s="120" t="s">
        <v>50</v>
      </c>
      <c r="N12" s="120" t="s">
        <v>53</v>
      </c>
    </row>
    <row r="13" spans="2:14">
      <c r="B13" s="120" t="s">
        <v>545</v>
      </c>
      <c r="C13" s="120" t="s">
        <v>369</v>
      </c>
      <c r="D13" s="120" t="s">
        <v>367</v>
      </c>
      <c r="F13" s="122">
        <v>44995</v>
      </c>
      <c r="G13" s="122">
        <v>45039</v>
      </c>
      <c r="H13" s="123">
        <f>+I13*1.16</f>
        <v>2618478.3239999996</v>
      </c>
      <c r="I13" s="123">
        <v>2257308.9</v>
      </c>
      <c r="J13" s="120">
        <v>42060419</v>
      </c>
      <c r="K13" s="122">
        <v>45002</v>
      </c>
      <c r="L13" s="124">
        <v>44630</v>
      </c>
      <c r="M13" s="120" t="s">
        <v>50</v>
      </c>
      <c r="N13" s="120" t="s">
        <v>53</v>
      </c>
    </row>
    <row r="14" spans="2:14">
      <c r="B14" s="120" t="s">
        <v>545</v>
      </c>
      <c r="C14" s="120" t="s">
        <v>376</v>
      </c>
      <c r="D14" s="120" t="s">
        <v>368</v>
      </c>
      <c r="F14" s="122">
        <v>45012</v>
      </c>
      <c r="G14" s="122">
        <v>45056</v>
      </c>
      <c r="H14" s="123">
        <f>+I14*1.16</f>
        <v>8438645.9448000006</v>
      </c>
      <c r="I14" s="123">
        <v>7274694.7800000003</v>
      </c>
      <c r="J14" s="120">
        <v>42060428</v>
      </c>
      <c r="K14" s="122">
        <v>45013</v>
      </c>
      <c r="L14" s="124">
        <v>45012</v>
      </c>
      <c r="M14" s="120" t="s">
        <v>50</v>
      </c>
      <c r="N14" s="120" t="s">
        <v>53</v>
      </c>
    </row>
    <row r="15" spans="2:14">
      <c r="B15" s="120" t="s">
        <v>545</v>
      </c>
      <c r="C15" s="120" t="s">
        <v>400</v>
      </c>
      <c r="D15" s="120" t="s">
        <v>399</v>
      </c>
      <c r="F15" s="122">
        <v>45017</v>
      </c>
      <c r="G15" s="124">
        <v>45169</v>
      </c>
      <c r="H15" s="123">
        <f>+I15*1.16</f>
        <v>61234024.66799999</v>
      </c>
      <c r="I15" s="125">
        <v>52787952.299999997</v>
      </c>
      <c r="J15" s="120">
        <v>42060417</v>
      </c>
      <c r="K15" s="127">
        <v>45027</v>
      </c>
      <c r="L15" s="124">
        <v>45016</v>
      </c>
      <c r="M15" s="120" t="s">
        <v>290</v>
      </c>
      <c r="N15" s="120" t="s">
        <v>289</v>
      </c>
    </row>
    <row r="16" spans="2:14">
      <c r="B16" s="120" t="s">
        <v>545</v>
      </c>
      <c r="C16" s="120" t="s">
        <v>405</v>
      </c>
      <c r="D16" s="120" t="s">
        <v>402</v>
      </c>
      <c r="F16" s="122">
        <v>45017</v>
      </c>
      <c r="G16" s="124">
        <v>45169</v>
      </c>
      <c r="H16" s="123">
        <f>+I16*0.16</f>
        <v>41184</v>
      </c>
      <c r="I16" s="123">
        <v>257400</v>
      </c>
      <c r="J16" s="120">
        <v>42060420</v>
      </c>
      <c r="K16" s="127">
        <v>45026</v>
      </c>
      <c r="L16" s="124">
        <v>45016</v>
      </c>
      <c r="M16" s="120" t="s">
        <v>50</v>
      </c>
      <c r="N16" s="120" t="s">
        <v>287</v>
      </c>
    </row>
    <row r="17" spans="1:14">
      <c r="B17" s="120" t="s">
        <v>545</v>
      </c>
      <c r="C17" s="120" t="s">
        <v>406</v>
      </c>
      <c r="D17" s="120" t="s">
        <v>404</v>
      </c>
      <c r="F17" s="122">
        <v>45028</v>
      </c>
      <c r="G17" s="122">
        <v>45291</v>
      </c>
      <c r="H17" s="123">
        <f>+I17*1.16</f>
        <v>5648394.8903999999</v>
      </c>
      <c r="I17" s="123">
        <v>4869305.9400000004</v>
      </c>
      <c r="J17" s="120">
        <v>42060305</v>
      </c>
      <c r="K17" s="127">
        <v>45034</v>
      </c>
      <c r="L17" s="124">
        <v>45028</v>
      </c>
      <c r="M17" s="120" t="s">
        <v>52</v>
      </c>
      <c r="N17" s="120" t="s">
        <v>287</v>
      </c>
    </row>
    <row r="18" spans="1:14">
      <c r="B18" s="120" t="s">
        <v>545</v>
      </c>
      <c r="C18" s="120" t="s">
        <v>410</v>
      </c>
      <c r="D18" s="120" t="s">
        <v>409</v>
      </c>
      <c r="F18" s="122">
        <v>45028</v>
      </c>
      <c r="G18" s="122">
        <v>45046</v>
      </c>
      <c r="H18" s="123">
        <f>+I18*1.16</f>
        <v>3204964</v>
      </c>
      <c r="I18" s="123">
        <v>2762900</v>
      </c>
      <c r="J18" s="120">
        <v>42060430</v>
      </c>
      <c r="K18" s="127">
        <v>45033</v>
      </c>
      <c r="L18" s="124">
        <v>45028</v>
      </c>
      <c r="M18" s="120" t="s">
        <v>50</v>
      </c>
      <c r="N18" s="120" t="s">
        <v>287</v>
      </c>
    </row>
    <row r="19" spans="1:14">
      <c r="B19" s="120" t="s">
        <v>545</v>
      </c>
      <c r="C19" s="120" t="s">
        <v>447</v>
      </c>
      <c r="D19" s="120" t="s">
        <v>414</v>
      </c>
      <c r="F19" s="122">
        <v>45037</v>
      </c>
      <c r="G19" s="122">
        <v>45137</v>
      </c>
      <c r="H19" s="123">
        <v>14909158.494399998</v>
      </c>
      <c r="I19" s="123">
        <v>12852722.84</v>
      </c>
      <c r="J19" s="120">
        <v>42062114</v>
      </c>
      <c r="K19" s="127">
        <v>45043</v>
      </c>
      <c r="L19" s="124">
        <v>45037</v>
      </c>
      <c r="M19" s="120" t="s">
        <v>50</v>
      </c>
      <c r="N19" s="120" t="s">
        <v>53</v>
      </c>
    </row>
    <row r="20" spans="1:14">
      <c r="B20" s="120" t="s">
        <v>545</v>
      </c>
      <c r="C20" s="120" t="s">
        <v>448</v>
      </c>
      <c r="D20" s="120" t="s">
        <v>415</v>
      </c>
      <c r="F20" s="122">
        <v>45041</v>
      </c>
      <c r="G20" s="122">
        <v>45083</v>
      </c>
      <c r="H20" s="123">
        <v>4257332.4720000001</v>
      </c>
      <c r="I20" s="123">
        <v>3670114.2</v>
      </c>
      <c r="J20" s="120">
        <v>42060419</v>
      </c>
      <c r="K20" s="127">
        <v>45041</v>
      </c>
      <c r="L20" s="124">
        <v>45041</v>
      </c>
      <c r="M20" s="120" t="s">
        <v>52</v>
      </c>
      <c r="N20" s="120" t="s">
        <v>287</v>
      </c>
    </row>
    <row r="21" spans="1:14">
      <c r="B21" s="120" t="s">
        <v>545</v>
      </c>
      <c r="C21" s="120" t="s">
        <v>449</v>
      </c>
      <c r="D21" s="120" t="s">
        <v>416</v>
      </c>
      <c r="F21" s="122">
        <v>45044</v>
      </c>
      <c r="G21" s="122">
        <v>45291</v>
      </c>
      <c r="H21" s="123">
        <v>13849060.199999999</v>
      </c>
      <c r="I21" s="123">
        <v>11938845</v>
      </c>
      <c r="J21" s="120">
        <v>42060406</v>
      </c>
      <c r="K21" s="127">
        <v>45044</v>
      </c>
      <c r="L21" s="124">
        <v>45044</v>
      </c>
      <c r="M21" s="120" t="s">
        <v>290</v>
      </c>
      <c r="N21" s="120" t="s">
        <v>289</v>
      </c>
    </row>
    <row r="22" spans="1:14">
      <c r="B22" s="120" t="s">
        <v>545</v>
      </c>
      <c r="C22" s="120" t="s">
        <v>450</v>
      </c>
      <c r="D22" s="120" t="s">
        <v>417</v>
      </c>
      <c r="F22" s="122">
        <v>45044</v>
      </c>
      <c r="G22" s="122">
        <v>45169</v>
      </c>
      <c r="H22" s="126">
        <v>8503036.9879999999</v>
      </c>
      <c r="I22" s="123">
        <v>7330204.2999999998</v>
      </c>
      <c r="J22" s="120">
        <v>42060419</v>
      </c>
      <c r="K22" s="127">
        <v>45044</v>
      </c>
      <c r="L22" s="124">
        <v>45044</v>
      </c>
      <c r="M22" s="120" t="s">
        <v>52</v>
      </c>
      <c r="N22" s="120" t="s">
        <v>287</v>
      </c>
    </row>
    <row r="23" spans="1:14">
      <c r="B23" s="120" t="s">
        <v>545</v>
      </c>
      <c r="C23" s="120" t="s">
        <v>445</v>
      </c>
      <c r="D23" s="120" t="s">
        <v>418</v>
      </c>
      <c r="F23" s="122">
        <v>45044</v>
      </c>
      <c r="G23" s="122">
        <v>45230</v>
      </c>
      <c r="H23" s="123">
        <v>14330489.199999999</v>
      </c>
      <c r="I23" s="123">
        <v>12353870</v>
      </c>
      <c r="J23" s="120">
        <v>42060419</v>
      </c>
      <c r="K23" s="127">
        <v>45044</v>
      </c>
      <c r="L23" s="124">
        <v>45044</v>
      </c>
      <c r="M23" s="120" t="s">
        <v>290</v>
      </c>
      <c r="N23" s="120" t="s">
        <v>289</v>
      </c>
    </row>
    <row r="24" spans="1:14">
      <c r="B24" s="120" t="s">
        <v>545</v>
      </c>
      <c r="C24" s="120" t="s">
        <v>446</v>
      </c>
      <c r="D24" s="120" t="s">
        <v>443</v>
      </c>
      <c r="F24" s="122">
        <v>45044</v>
      </c>
      <c r="G24" s="122">
        <v>45127</v>
      </c>
      <c r="H24" s="123">
        <f>+I24*1.16</f>
        <v>12538602.399999999</v>
      </c>
      <c r="I24" s="123">
        <v>10809140</v>
      </c>
      <c r="J24" s="120">
        <v>42060430</v>
      </c>
      <c r="K24" s="127">
        <v>45044</v>
      </c>
      <c r="L24" s="124">
        <v>45044</v>
      </c>
      <c r="M24" s="120" t="s">
        <v>52</v>
      </c>
      <c r="N24" s="120" t="s">
        <v>287</v>
      </c>
    </row>
    <row r="25" spans="1:14">
      <c r="B25" s="120" t="s">
        <v>545</v>
      </c>
      <c r="C25" s="120" t="s">
        <v>452</v>
      </c>
      <c r="D25" s="120" t="s">
        <v>444</v>
      </c>
      <c r="F25" s="122">
        <v>45044</v>
      </c>
      <c r="G25" s="122">
        <v>45291</v>
      </c>
      <c r="H25" s="123">
        <f>+I25*1.16</f>
        <v>10764800</v>
      </c>
      <c r="I25" s="123">
        <v>9280000</v>
      </c>
      <c r="J25" s="120">
        <v>42060420</v>
      </c>
      <c r="K25" s="127">
        <v>45044</v>
      </c>
      <c r="L25" s="124">
        <v>45044</v>
      </c>
      <c r="M25" s="120" t="s">
        <v>52</v>
      </c>
      <c r="N25" s="120" t="s">
        <v>287</v>
      </c>
    </row>
    <row r="26" spans="1:14">
      <c r="B26" s="120" t="s">
        <v>545</v>
      </c>
      <c r="C26" s="120" t="s">
        <v>496</v>
      </c>
      <c r="D26" s="120" t="s">
        <v>454</v>
      </c>
      <c r="F26" s="122">
        <v>45078</v>
      </c>
      <c r="G26" s="122">
        <v>45291</v>
      </c>
      <c r="H26" s="123">
        <f>+I26*1.16</f>
        <v>8438645.9448000006</v>
      </c>
      <c r="I26" s="123">
        <v>7274694.7800000003</v>
      </c>
      <c r="J26" s="120">
        <v>42060428</v>
      </c>
      <c r="K26" s="127">
        <v>45089</v>
      </c>
      <c r="L26" s="124">
        <v>45076</v>
      </c>
      <c r="M26" s="120" t="s">
        <v>290</v>
      </c>
      <c r="N26" s="120" t="s">
        <v>289</v>
      </c>
    </row>
    <row r="27" spans="1:14">
      <c r="A27" s="120" t="s">
        <v>321</v>
      </c>
      <c r="B27" s="120" t="s">
        <v>70</v>
      </c>
      <c r="C27" s="120" t="s">
        <v>320</v>
      </c>
      <c r="D27" s="131" t="s">
        <v>302</v>
      </c>
      <c r="E27" s="120" t="s">
        <v>322</v>
      </c>
      <c r="F27" s="122">
        <v>44927</v>
      </c>
      <c r="G27" s="122">
        <v>45291</v>
      </c>
      <c r="H27" s="123">
        <v>102479.03999999999</v>
      </c>
      <c r="I27" s="123">
        <v>88344</v>
      </c>
      <c r="J27" s="120">
        <v>42061619</v>
      </c>
      <c r="K27" s="127">
        <v>44930</v>
      </c>
      <c r="L27" s="124">
        <v>44922</v>
      </c>
      <c r="M27" s="120" t="s">
        <v>50</v>
      </c>
      <c r="N27" s="120" t="s">
        <v>287</v>
      </c>
    </row>
    <row r="28" spans="1:14">
      <c r="A28" s="120" t="s">
        <v>324</v>
      </c>
      <c r="B28" s="120" t="s">
        <v>70</v>
      </c>
      <c r="C28" s="120" t="s">
        <v>323</v>
      </c>
      <c r="D28" s="131" t="s">
        <v>303</v>
      </c>
      <c r="E28" s="120" t="s">
        <v>325</v>
      </c>
      <c r="F28" s="122">
        <v>44927</v>
      </c>
      <c r="G28" s="122">
        <v>45291</v>
      </c>
      <c r="H28" s="123">
        <v>222847.59999999998</v>
      </c>
      <c r="I28" s="123">
        <v>192110</v>
      </c>
      <c r="J28" s="120">
        <v>42062421</v>
      </c>
      <c r="K28" s="127">
        <v>44931</v>
      </c>
      <c r="L28" s="124">
        <v>44922</v>
      </c>
      <c r="M28" s="120" t="s">
        <v>50</v>
      </c>
      <c r="N28" s="120" t="s">
        <v>287</v>
      </c>
    </row>
    <row r="29" spans="1:14">
      <c r="A29" s="120" t="s">
        <v>327</v>
      </c>
      <c r="B29" s="120" t="s">
        <v>70</v>
      </c>
      <c r="C29" s="120" t="s">
        <v>326</v>
      </c>
      <c r="D29" s="131" t="s">
        <v>304</v>
      </c>
      <c r="E29" s="120" t="s">
        <v>328</v>
      </c>
      <c r="F29" s="122">
        <v>44927</v>
      </c>
      <c r="G29" s="122">
        <v>45291</v>
      </c>
      <c r="H29" s="123">
        <v>129999.01919999998</v>
      </c>
      <c r="I29" s="123">
        <v>112068.12</v>
      </c>
      <c r="J29" s="120">
        <v>42062501</v>
      </c>
      <c r="K29" s="127">
        <v>44936</v>
      </c>
      <c r="L29" s="124">
        <v>44922</v>
      </c>
      <c r="M29" s="120" t="s">
        <v>50</v>
      </c>
      <c r="N29" s="120" t="s">
        <v>287</v>
      </c>
    </row>
    <row r="30" spans="1:14">
      <c r="A30" s="120" t="s">
        <v>330</v>
      </c>
      <c r="B30" s="120" t="s">
        <v>70</v>
      </c>
      <c r="C30" s="120" t="s">
        <v>329</v>
      </c>
      <c r="D30" s="131" t="s">
        <v>305</v>
      </c>
      <c r="E30" s="120" t="s">
        <v>33</v>
      </c>
      <c r="F30" s="122">
        <v>44927</v>
      </c>
      <c r="G30" s="122">
        <v>45291</v>
      </c>
      <c r="H30" s="123">
        <v>253158.39999999999</v>
      </c>
      <c r="I30" s="123">
        <v>218240</v>
      </c>
      <c r="J30" s="120">
        <v>42061601</v>
      </c>
      <c r="K30" s="127">
        <v>44936</v>
      </c>
      <c r="L30" s="124">
        <v>44922</v>
      </c>
      <c r="M30" s="120" t="s">
        <v>50</v>
      </c>
      <c r="N30" s="120" t="s">
        <v>287</v>
      </c>
    </row>
    <row r="31" spans="1:14">
      <c r="A31" s="120" t="s">
        <v>331</v>
      </c>
      <c r="B31" s="120" t="s">
        <v>70</v>
      </c>
      <c r="C31" s="120" t="s">
        <v>332</v>
      </c>
      <c r="D31" s="131" t="s">
        <v>306</v>
      </c>
      <c r="E31" s="120" t="s">
        <v>117</v>
      </c>
      <c r="F31" s="122">
        <v>44927</v>
      </c>
      <c r="G31" s="122">
        <v>45291</v>
      </c>
      <c r="H31" s="123">
        <v>599503.07999999996</v>
      </c>
      <c r="I31" s="123">
        <v>516813</v>
      </c>
      <c r="J31" s="120">
        <v>42062506</v>
      </c>
      <c r="K31" s="127">
        <v>44936</v>
      </c>
      <c r="L31" s="124">
        <v>44928</v>
      </c>
      <c r="M31" s="120" t="s">
        <v>50</v>
      </c>
      <c r="N31" s="120" t="s">
        <v>287</v>
      </c>
    </row>
    <row r="32" spans="1:14">
      <c r="A32" s="120" t="s">
        <v>333</v>
      </c>
      <c r="B32" s="120" t="s">
        <v>70</v>
      </c>
      <c r="C32" s="120" t="s">
        <v>334</v>
      </c>
      <c r="D32" s="131" t="s">
        <v>307</v>
      </c>
      <c r="E32" s="120" t="s">
        <v>335</v>
      </c>
      <c r="F32" s="122">
        <v>44927</v>
      </c>
      <c r="G32" s="122">
        <v>45291</v>
      </c>
      <c r="H32" s="123">
        <v>265176</v>
      </c>
      <c r="I32" s="123">
        <v>228600</v>
      </c>
      <c r="J32" s="120">
        <v>42062106</v>
      </c>
      <c r="K32" s="127">
        <v>45289</v>
      </c>
      <c r="L32" s="124">
        <v>45287</v>
      </c>
      <c r="M32" s="120" t="s">
        <v>50</v>
      </c>
      <c r="N32" s="120" t="s">
        <v>287</v>
      </c>
    </row>
    <row r="33" spans="1:14">
      <c r="A33" s="120" t="s">
        <v>379</v>
      </c>
      <c r="B33" s="120" t="s">
        <v>70</v>
      </c>
      <c r="C33" s="120" t="s">
        <v>378</v>
      </c>
      <c r="D33" s="120" t="s">
        <v>381</v>
      </c>
      <c r="E33" s="120" t="s">
        <v>32</v>
      </c>
      <c r="F33" s="122">
        <v>44993</v>
      </c>
      <c r="G33" s="122">
        <v>45291</v>
      </c>
      <c r="H33" s="123">
        <v>59987.4</v>
      </c>
      <c r="I33" s="123">
        <v>59987.4</v>
      </c>
      <c r="J33" s="120" t="s">
        <v>383</v>
      </c>
      <c r="K33" s="127">
        <v>44999</v>
      </c>
      <c r="L33" s="124">
        <v>44993</v>
      </c>
      <c r="M33" s="120" t="s">
        <v>50</v>
      </c>
      <c r="N33" s="120" t="s">
        <v>287</v>
      </c>
    </row>
    <row r="34" spans="1:14">
      <c r="A34" s="120" t="s">
        <v>380</v>
      </c>
      <c r="B34" s="120" t="s">
        <v>70</v>
      </c>
      <c r="C34" s="120" t="s">
        <v>377</v>
      </c>
      <c r="D34" s="120" t="s">
        <v>382</v>
      </c>
      <c r="E34" s="120" t="s">
        <v>32</v>
      </c>
      <c r="F34" s="122">
        <v>44993</v>
      </c>
      <c r="G34" s="122">
        <v>45291</v>
      </c>
      <c r="H34" s="123">
        <v>279970.8</v>
      </c>
      <c r="I34" s="123">
        <v>279970.8</v>
      </c>
      <c r="J34" s="120" t="s">
        <v>384</v>
      </c>
      <c r="K34" s="127">
        <v>44999</v>
      </c>
      <c r="L34" s="124">
        <v>44993</v>
      </c>
      <c r="M34" s="120" t="s">
        <v>50</v>
      </c>
      <c r="N34" s="120" t="s">
        <v>287</v>
      </c>
    </row>
    <row r="35" spans="1:14">
      <c r="A35" s="120" t="s">
        <v>433</v>
      </c>
      <c r="B35" s="120" t="s">
        <v>70</v>
      </c>
      <c r="C35" s="120" t="s">
        <v>451</v>
      </c>
      <c r="D35" s="120" t="s">
        <v>424</v>
      </c>
      <c r="E35" s="120" t="s">
        <v>430</v>
      </c>
      <c r="F35" s="122">
        <v>45042</v>
      </c>
      <c r="G35" s="122">
        <v>45291</v>
      </c>
      <c r="H35" s="123">
        <v>5799814.3999999994</v>
      </c>
      <c r="I35" s="123">
        <v>4999840</v>
      </c>
      <c r="J35" s="120" t="s">
        <v>434</v>
      </c>
      <c r="K35" s="127">
        <v>45044</v>
      </c>
      <c r="L35" s="124">
        <v>45042</v>
      </c>
      <c r="M35" s="120" t="s">
        <v>435</v>
      </c>
      <c r="N35" s="120" t="s">
        <v>436</v>
      </c>
    </row>
    <row r="36" spans="1:14">
      <c r="A36" s="120" t="s">
        <v>433</v>
      </c>
      <c r="B36" s="120" t="s">
        <v>70</v>
      </c>
      <c r="C36" s="120" t="s">
        <v>451</v>
      </c>
      <c r="D36" s="120" t="s">
        <v>425</v>
      </c>
      <c r="E36" s="120" t="s">
        <v>431</v>
      </c>
      <c r="F36" s="122">
        <v>45042</v>
      </c>
      <c r="G36" s="122">
        <v>45291</v>
      </c>
      <c r="H36" s="123">
        <v>4616852.0839999998</v>
      </c>
      <c r="I36" s="123">
        <v>3980044.9</v>
      </c>
      <c r="J36" s="120" t="s">
        <v>434</v>
      </c>
      <c r="K36" s="127">
        <v>45044</v>
      </c>
      <c r="L36" s="124">
        <v>45042</v>
      </c>
      <c r="M36" s="120" t="s">
        <v>435</v>
      </c>
      <c r="N36" s="120" t="s">
        <v>436</v>
      </c>
    </row>
    <row r="37" spans="1:14">
      <c r="A37" s="120" t="s">
        <v>433</v>
      </c>
      <c r="B37" s="120" t="s">
        <v>70</v>
      </c>
      <c r="C37" s="120" t="s">
        <v>451</v>
      </c>
      <c r="D37" s="120" t="s">
        <v>426</v>
      </c>
      <c r="E37" s="120" t="s">
        <v>432</v>
      </c>
      <c r="F37" s="122">
        <v>45042</v>
      </c>
      <c r="G37" s="122">
        <v>45291</v>
      </c>
      <c r="H37" s="123">
        <v>1359211.44</v>
      </c>
      <c r="I37" s="123">
        <v>1171734</v>
      </c>
      <c r="J37" s="120" t="s">
        <v>434</v>
      </c>
      <c r="K37" s="127">
        <v>45044</v>
      </c>
      <c r="L37" s="124">
        <v>45042</v>
      </c>
      <c r="M37" s="120" t="s">
        <v>435</v>
      </c>
      <c r="N37" s="120" t="s">
        <v>436</v>
      </c>
    </row>
    <row r="38" spans="1:14">
      <c r="A38" s="120" t="s">
        <v>457</v>
      </c>
      <c r="B38" s="120" t="s">
        <v>70</v>
      </c>
      <c r="C38" s="120" t="s">
        <v>456</v>
      </c>
      <c r="D38" s="120" t="s">
        <v>453</v>
      </c>
      <c r="E38" s="120" t="s">
        <v>459</v>
      </c>
      <c r="F38" s="122">
        <v>45068</v>
      </c>
      <c r="G38" s="122">
        <v>45291</v>
      </c>
      <c r="H38" s="123">
        <v>452399.99999999994</v>
      </c>
      <c r="I38" s="123">
        <v>390000</v>
      </c>
      <c r="J38" s="120">
        <v>42062508</v>
      </c>
      <c r="K38" s="127">
        <v>45070</v>
      </c>
      <c r="L38" s="124">
        <v>45068</v>
      </c>
      <c r="M38" s="120" t="s">
        <v>50</v>
      </c>
      <c r="N38" s="120" t="s">
        <v>287</v>
      </c>
    </row>
    <row r="39" spans="1:14">
      <c r="A39" s="120" t="s">
        <v>464</v>
      </c>
      <c r="B39" s="120" t="s">
        <v>70</v>
      </c>
      <c r="C39" s="120" t="s">
        <v>468</v>
      </c>
      <c r="D39" s="120" t="s">
        <v>461</v>
      </c>
      <c r="E39" s="120" t="s">
        <v>462</v>
      </c>
      <c r="F39" s="122">
        <v>45064</v>
      </c>
      <c r="G39" s="122">
        <v>45291</v>
      </c>
      <c r="H39" s="123">
        <v>12161874.153199999</v>
      </c>
      <c r="I39" s="123">
        <v>10484374.27</v>
      </c>
      <c r="J39" s="120">
        <v>42062509</v>
      </c>
      <c r="K39" s="127">
        <v>45065</v>
      </c>
      <c r="L39" s="124">
        <v>45064</v>
      </c>
      <c r="M39" s="120" t="s">
        <v>466</v>
      </c>
      <c r="N39" s="120" t="s">
        <v>55</v>
      </c>
    </row>
    <row r="40" spans="1:14">
      <c r="A40" s="120" t="s">
        <v>465</v>
      </c>
      <c r="B40" s="120" t="s">
        <v>70</v>
      </c>
      <c r="C40" s="120" t="s">
        <v>467</v>
      </c>
      <c r="D40" s="120" t="s">
        <v>460</v>
      </c>
      <c r="E40" s="120" t="s">
        <v>463</v>
      </c>
      <c r="F40" s="122">
        <v>45055</v>
      </c>
      <c r="G40" s="122">
        <v>45291</v>
      </c>
      <c r="H40" s="123">
        <v>10477291.68</v>
      </c>
      <c r="I40" s="123">
        <v>9032148</v>
      </c>
      <c r="J40" s="120">
        <v>42062509</v>
      </c>
      <c r="K40" s="127">
        <v>45057</v>
      </c>
      <c r="L40" s="124">
        <v>45055</v>
      </c>
      <c r="M40" s="120" t="s">
        <v>466</v>
      </c>
      <c r="N40" s="120" t="s">
        <v>55</v>
      </c>
    </row>
    <row r="41" spans="1:14">
      <c r="A41" s="120" t="s">
        <v>470</v>
      </c>
      <c r="B41" s="120" t="s">
        <v>70</v>
      </c>
      <c r="C41" s="120" t="s">
        <v>525</v>
      </c>
      <c r="D41" s="120" t="s">
        <v>469</v>
      </c>
      <c r="E41" s="120" t="s">
        <v>471</v>
      </c>
      <c r="F41" s="122">
        <v>45078</v>
      </c>
      <c r="G41" s="122">
        <v>45291</v>
      </c>
      <c r="H41" s="123">
        <v>699944</v>
      </c>
      <c r="I41" s="123">
        <v>603400</v>
      </c>
      <c r="J41" s="120">
        <v>42062508</v>
      </c>
      <c r="K41" s="127">
        <v>45084</v>
      </c>
      <c r="L41" s="124">
        <v>45078</v>
      </c>
      <c r="M41" s="120" t="s">
        <v>50</v>
      </c>
      <c r="N41" s="120" t="s">
        <v>287</v>
      </c>
    </row>
    <row r="42" spans="1:14">
      <c r="A42" s="120" t="s">
        <v>522</v>
      </c>
      <c r="B42" s="120" t="s">
        <v>70</v>
      </c>
      <c r="C42" s="120" t="s">
        <v>524</v>
      </c>
      <c r="D42" s="120" t="s">
        <v>472</v>
      </c>
      <c r="E42" s="120" t="s">
        <v>523</v>
      </c>
      <c r="F42" s="122">
        <v>45082</v>
      </c>
      <c r="G42" s="122">
        <v>45291</v>
      </c>
      <c r="H42" s="123">
        <v>2494899</v>
      </c>
      <c r="I42" s="123">
        <v>2150775</v>
      </c>
      <c r="J42" s="120">
        <v>42062502</v>
      </c>
      <c r="K42" s="127">
        <v>45089</v>
      </c>
      <c r="L42" s="124">
        <v>45082</v>
      </c>
      <c r="M42" s="120" t="s">
        <v>435</v>
      </c>
    </row>
    <row r="43" spans="1:14">
      <c r="A43" s="120" t="s">
        <v>475</v>
      </c>
      <c r="B43" s="120" t="s">
        <v>70</v>
      </c>
      <c r="C43" s="120" t="s">
        <v>526</v>
      </c>
      <c r="D43" s="120" t="s">
        <v>474</v>
      </c>
      <c r="E43" s="120" t="s">
        <v>476</v>
      </c>
      <c r="F43" s="122">
        <v>45096</v>
      </c>
      <c r="G43" s="122">
        <v>45291</v>
      </c>
      <c r="H43" s="123">
        <v>1499999.9903999998</v>
      </c>
      <c r="I43" s="123">
        <v>1293103.44</v>
      </c>
      <c r="J43" s="120">
        <v>42060906</v>
      </c>
      <c r="K43" s="127">
        <v>45100</v>
      </c>
      <c r="L43" s="124">
        <v>45096</v>
      </c>
      <c r="M43" s="120" t="s">
        <v>435</v>
      </c>
    </row>
    <row r="44" spans="1:14">
      <c r="A44" s="120" t="s">
        <v>485</v>
      </c>
      <c r="B44" s="120" t="s">
        <v>70</v>
      </c>
      <c r="C44" s="120" t="s">
        <v>526</v>
      </c>
      <c r="D44" s="120" t="s">
        <v>489</v>
      </c>
      <c r="E44" s="120" t="s">
        <v>476</v>
      </c>
      <c r="F44" s="122">
        <v>45096</v>
      </c>
      <c r="G44" s="122">
        <v>45291</v>
      </c>
      <c r="H44" s="123">
        <v>580000</v>
      </c>
      <c r="I44" s="123">
        <v>500000</v>
      </c>
      <c r="J44" s="120">
        <v>42062517</v>
      </c>
      <c r="K44" s="127">
        <v>45100</v>
      </c>
      <c r="L44" s="124">
        <v>45096</v>
      </c>
      <c r="M44" s="120" t="s">
        <v>435</v>
      </c>
    </row>
    <row r="45" spans="1:14">
      <c r="A45" s="120" t="s">
        <v>486</v>
      </c>
      <c r="B45" s="120" t="s">
        <v>70</v>
      </c>
      <c r="C45" s="120" t="s">
        <v>526</v>
      </c>
      <c r="D45" s="120" t="s">
        <v>477</v>
      </c>
      <c r="E45" s="120" t="s">
        <v>476</v>
      </c>
      <c r="F45" s="122">
        <v>45096</v>
      </c>
      <c r="G45" s="122">
        <v>45291</v>
      </c>
      <c r="H45" s="123">
        <v>3419999.9975999994</v>
      </c>
      <c r="I45" s="123">
        <v>2948275.86</v>
      </c>
      <c r="J45" s="120">
        <v>42062527</v>
      </c>
      <c r="K45" s="127">
        <v>45100</v>
      </c>
      <c r="L45" s="124">
        <v>45096</v>
      </c>
      <c r="M45" s="120" t="s">
        <v>435</v>
      </c>
    </row>
    <row r="46" spans="1:14">
      <c r="A46" s="120" t="s">
        <v>487</v>
      </c>
      <c r="B46" s="120" t="s">
        <v>70</v>
      </c>
      <c r="C46" s="120" t="s">
        <v>526</v>
      </c>
      <c r="D46" s="120" t="s">
        <v>478</v>
      </c>
      <c r="E46" s="120" t="s">
        <v>476</v>
      </c>
      <c r="F46" s="122">
        <v>45096</v>
      </c>
      <c r="G46" s="122">
        <v>45291</v>
      </c>
      <c r="H46" s="123">
        <v>2340000.0007999996</v>
      </c>
      <c r="I46" s="123">
        <v>2017241.38</v>
      </c>
      <c r="J46" s="120">
        <v>42062529</v>
      </c>
      <c r="K46" s="127">
        <v>45100</v>
      </c>
      <c r="L46" s="124">
        <v>45096</v>
      </c>
      <c r="M46" s="120" t="s">
        <v>435</v>
      </c>
    </row>
    <row r="47" spans="1:14">
      <c r="A47" s="120" t="s">
        <v>488</v>
      </c>
      <c r="B47" s="120" t="s">
        <v>70</v>
      </c>
      <c r="C47" s="120" t="s">
        <v>526</v>
      </c>
      <c r="D47" s="120" t="s">
        <v>479</v>
      </c>
      <c r="E47" s="120" t="s">
        <v>476</v>
      </c>
      <c r="F47" s="122">
        <v>45096</v>
      </c>
      <c r="G47" s="122">
        <v>45291</v>
      </c>
      <c r="H47" s="123">
        <v>1610000.0063999998</v>
      </c>
      <c r="I47" s="123">
        <v>1387931.04</v>
      </c>
      <c r="J47" s="120">
        <v>42062530</v>
      </c>
      <c r="K47" s="127">
        <v>45100</v>
      </c>
      <c r="L47" s="124">
        <v>45096</v>
      </c>
      <c r="M47" s="120" t="s">
        <v>435</v>
      </c>
    </row>
    <row r="48" spans="1:14">
      <c r="A48" s="120" t="s">
        <v>532</v>
      </c>
      <c r="B48" s="120" t="s">
        <v>70</v>
      </c>
      <c r="D48" s="120" t="s">
        <v>527</v>
      </c>
      <c r="E48" s="120" t="s">
        <v>490</v>
      </c>
      <c r="F48" s="122">
        <v>45103</v>
      </c>
      <c r="G48" s="122">
        <v>45291</v>
      </c>
      <c r="H48" s="123">
        <v>1408240</v>
      </c>
      <c r="I48" s="123">
        <v>1214000</v>
      </c>
      <c r="J48" s="120">
        <v>42062508</v>
      </c>
      <c r="K48" s="127">
        <v>45103</v>
      </c>
    </row>
    <row r="49" spans="1:14">
      <c r="A49" s="120" t="s">
        <v>533</v>
      </c>
      <c r="B49" s="120" t="s">
        <v>70</v>
      </c>
      <c r="D49" s="120" t="s">
        <v>529</v>
      </c>
      <c r="E49" s="120" t="s">
        <v>491</v>
      </c>
      <c r="F49" s="122">
        <v>45103</v>
      </c>
      <c r="G49" s="122">
        <v>45291</v>
      </c>
      <c r="H49" s="123">
        <v>1414040</v>
      </c>
      <c r="I49" s="123">
        <v>1219000</v>
      </c>
      <c r="J49" s="120">
        <v>42062508</v>
      </c>
      <c r="K49" s="127">
        <v>45103</v>
      </c>
    </row>
    <row r="50" spans="1:14">
      <c r="A50" s="120" t="s">
        <v>534</v>
      </c>
      <c r="B50" s="120" t="s">
        <v>70</v>
      </c>
      <c r="D50" s="120" t="s">
        <v>528</v>
      </c>
      <c r="E50" s="120" t="s">
        <v>492</v>
      </c>
      <c r="F50" s="122">
        <v>45103</v>
      </c>
      <c r="G50" s="122">
        <v>45291</v>
      </c>
      <c r="H50" s="123">
        <v>557820.10399999993</v>
      </c>
      <c r="I50" s="123">
        <v>480879.4</v>
      </c>
      <c r="J50" s="120">
        <v>42062508</v>
      </c>
      <c r="K50" s="127">
        <v>45103</v>
      </c>
    </row>
    <row r="51" spans="1:14">
      <c r="A51" s="120" t="s">
        <v>535</v>
      </c>
      <c r="B51" s="120" t="s">
        <v>70</v>
      </c>
      <c r="D51" s="120" t="s">
        <v>530</v>
      </c>
      <c r="E51" s="120" t="s">
        <v>493</v>
      </c>
      <c r="F51" s="122">
        <v>45103</v>
      </c>
      <c r="G51" s="122">
        <v>45291</v>
      </c>
      <c r="H51" s="123">
        <v>11134840</v>
      </c>
      <c r="I51" s="123">
        <v>9599000</v>
      </c>
      <c r="J51" s="120">
        <v>42062508</v>
      </c>
      <c r="K51" s="127">
        <v>45103</v>
      </c>
    </row>
    <row r="52" spans="1:14">
      <c r="A52" s="120" t="s">
        <v>536</v>
      </c>
      <c r="B52" s="120" t="s">
        <v>70</v>
      </c>
      <c r="D52" s="120" t="s">
        <v>531</v>
      </c>
      <c r="E52" s="120" t="s">
        <v>494</v>
      </c>
      <c r="F52" s="122">
        <v>45103</v>
      </c>
      <c r="G52" s="122">
        <v>45291</v>
      </c>
      <c r="H52" s="123">
        <v>542880</v>
      </c>
      <c r="I52" s="123">
        <v>468000</v>
      </c>
      <c r="J52" s="120">
        <v>42062508</v>
      </c>
      <c r="K52" s="127">
        <v>45103</v>
      </c>
    </row>
    <row r="53" spans="1:14">
      <c r="A53" s="120" t="s">
        <v>433</v>
      </c>
      <c r="B53" s="120" t="s">
        <v>70</v>
      </c>
      <c r="D53" s="120" t="s">
        <v>500</v>
      </c>
      <c r="E53" s="120" t="s">
        <v>505</v>
      </c>
      <c r="F53" s="122">
        <v>45103</v>
      </c>
      <c r="G53" s="122">
        <v>45291</v>
      </c>
      <c r="K53" s="127">
        <v>45089</v>
      </c>
      <c r="L53" s="124">
        <v>45082</v>
      </c>
      <c r="M53" s="120" t="s">
        <v>435</v>
      </c>
      <c r="N53" s="120" t="s">
        <v>114</v>
      </c>
    </row>
    <row r="54" spans="1:14">
      <c r="A54" s="120" t="s">
        <v>433</v>
      </c>
      <c r="B54" s="120" t="s">
        <v>70</v>
      </c>
      <c r="D54" s="120" t="s">
        <v>501</v>
      </c>
      <c r="E54" s="120" t="s">
        <v>430</v>
      </c>
      <c r="F54" s="122">
        <v>45103</v>
      </c>
      <c r="G54" s="122">
        <v>45291</v>
      </c>
    </row>
    <row r="55" spans="1:14">
      <c r="A55" s="120" t="s">
        <v>504</v>
      </c>
      <c r="B55" s="120" t="s">
        <v>70</v>
      </c>
      <c r="D55" s="120" t="s">
        <v>502</v>
      </c>
      <c r="E55" s="120" t="s">
        <v>506</v>
      </c>
      <c r="F55" s="122">
        <v>45103</v>
      </c>
      <c r="G55" s="122">
        <v>45291</v>
      </c>
    </row>
    <row r="56" spans="1:14">
      <c r="A56" s="120" t="s">
        <v>504</v>
      </c>
      <c r="B56" s="120" t="s">
        <v>70</v>
      </c>
      <c r="D56" s="120" t="s">
        <v>503</v>
      </c>
      <c r="E56" s="120" t="s">
        <v>507</v>
      </c>
      <c r="F56" s="122">
        <v>45103</v>
      </c>
      <c r="G56" s="122">
        <v>45291</v>
      </c>
    </row>
    <row r="57" spans="1:14">
      <c r="A57" s="120" t="s">
        <v>338</v>
      </c>
      <c r="B57" s="120" t="s">
        <v>337</v>
      </c>
      <c r="C57" s="120" t="s">
        <v>336</v>
      </c>
      <c r="D57" s="131" t="s">
        <v>308</v>
      </c>
      <c r="E57" s="120" t="s">
        <v>32</v>
      </c>
      <c r="F57" s="122">
        <v>44927</v>
      </c>
      <c r="G57" s="122">
        <v>45291</v>
      </c>
      <c r="H57" s="123">
        <v>279999</v>
      </c>
      <c r="I57" s="123">
        <v>279999</v>
      </c>
      <c r="J57" s="120">
        <v>42060801</v>
      </c>
      <c r="K57" s="127">
        <v>44936</v>
      </c>
      <c r="L57" s="124">
        <v>45289</v>
      </c>
      <c r="M57" s="120" t="s">
        <v>50</v>
      </c>
      <c r="N57" s="120" t="s">
        <v>287</v>
      </c>
    </row>
    <row r="58" spans="1:14">
      <c r="A58" s="120" t="s">
        <v>339</v>
      </c>
      <c r="B58" s="120" t="s">
        <v>337</v>
      </c>
      <c r="C58" s="120" t="s">
        <v>340</v>
      </c>
      <c r="D58" s="131" t="s">
        <v>309</v>
      </c>
      <c r="E58" s="120" t="s">
        <v>65</v>
      </c>
      <c r="F58" s="122">
        <v>44927</v>
      </c>
      <c r="G58" s="122">
        <v>44946</v>
      </c>
      <c r="H58" s="123">
        <v>418521.49</v>
      </c>
      <c r="I58" s="123">
        <v>360794.39</v>
      </c>
      <c r="J58" s="120">
        <v>42060801</v>
      </c>
      <c r="K58" s="127">
        <v>44936</v>
      </c>
      <c r="L58" s="124">
        <v>45290</v>
      </c>
      <c r="M58" s="120" t="s">
        <v>50</v>
      </c>
      <c r="N58" s="120" t="s">
        <v>287</v>
      </c>
    </row>
    <row r="59" spans="1:14">
      <c r="A59" s="120" t="s">
        <v>341</v>
      </c>
      <c r="B59" s="120" t="s">
        <v>337</v>
      </c>
      <c r="C59" s="120" t="s">
        <v>342</v>
      </c>
      <c r="D59" s="120" t="s">
        <v>310</v>
      </c>
      <c r="E59" s="120" t="s">
        <v>343</v>
      </c>
      <c r="F59" s="122">
        <v>44927</v>
      </c>
      <c r="G59" s="122">
        <v>45291</v>
      </c>
      <c r="H59" s="123">
        <v>41427346.619999997</v>
      </c>
      <c r="I59" s="123">
        <v>41427346.619999997</v>
      </c>
      <c r="J59" s="120">
        <v>42060801</v>
      </c>
      <c r="K59" s="127">
        <v>44951</v>
      </c>
      <c r="L59" s="124">
        <v>44944</v>
      </c>
      <c r="M59" s="120" t="s">
        <v>344</v>
      </c>
      <c r="N59" s="120" t="s">
        <v>289</v>
      </c>
    </row>
    <row r="60" spans="1:14">
      <c r="A60" s="120" t="s">
        <v>345</v>
      </c>
      <c r="B60" s="120" t="s">
        <v>337</v>
      </c>
      <c r="C60" s="120" t="s">
        <v>342</v>
      </c>
      <c r="D60" s="120" t="s">
        <v>311</v>
      </c>
      <c r="E60" s="120" t="s">
        <v>346</v>
      </c>
      <c r="F60" s="122">
        <v>44927</v>
      </c>
      <c r="G60" s="122">
        <v>45291</v>
      </c>
      <c r="H60" s="123">
        <f>+I60*1.16</f>
        <v>870933.74199999985</v>
      </c>
      <c r="I60" s="123">
        <v>750804.95</v>
      </c>
      <c r="J60" s="120">
        <v>42060801</v>
      </c>
      <c r="K60" s="127">
        <v>44951</v>
      </c>
      <c r="L60" s="124">
        <v>44944</v>
      </c>
      <c r="M60" s="120" t="s">
        <v>344</v>
      </c>
      <c r="N60" s="120" t="s">
        <v>289</v>
      </c>
    </row>
    <row r="61" spans="1:14">
      <c r="A61" s="120" t="s">
        <v>354</v>
      </c>
      <c r="B61" s="120" t="s">
        <v>337</v>
      </c>
      <c r="C61" s="120" t="s">
        <v>397</v>
      </c>
      <c r="D61" s="120" t="s">
        <v>356</v>
      </c>
      <c r="E61" s="120" t="s">
        <v>353</v>
      </c>
      <c r="F61" s="122">
        <v>44958</v>
      </c>
      <c r="G61" s="122">
        <v>45291</v>
      </c>
      <c r="H61" s="123">
        <v>1119998</v>
      </c>
      <c r="I61" s="123">
        <v>1119998</v>
      </c>
      <c r="J61" s="120">
        <v>42060801</v>
      </c>
      <c r="K61" s="127">
        <v>44958</v>
      </c>
      <c r="L61" s="124"/>
    </row>
    <row r="62" spans="1:14">
      <c r="A62" s="120" t="s">
        <v>355</v>
      </c>
      <c r="B62" s="120" t="s">
        <v>337</v>
      </c>
      <c r="C62" s="120" t="s">
        <v>398</v>
      </c>
      <c r="D62" s="120" t="s">
        <v>357</v>
      </c>
      <c r="E62" s="120" t="s">
        <v>65</v>
      </c>
      <c r="F62" s="122">
        <v>44959</v>
      </c>
      <c r="G62" s="122">
        <v>45291</v>
      </c>
      <c r="H62" s="123">
        <v>6503482.0300000003</v>
      </c>
      <c r="I62" s="123">
        <v>6503482.0300000003</v>
      </c>
      <c r="J62" s="120">
        <v>42060801</v>
      </c>
      <c r="K62" s="127">
        <v>44967</v>
      </c>
      <c r="L62" s="124">
        <v>44959</v>
      </c>
      <c r="M62" s="120" t="s">
        <v>52</v>
      </c>
      <c r="N62" s="120" t="s">
        <v>287</v>
      </c>
    </row>
    <row r="63" spans="1:14">
      <c r="A63" s="120" t="s">
        <v>420</v>
      </c>
      <c r="B63" s="120" t="s">
        <v>337</v>
      </c>
      <c r="C63" s="120" t="s">
        <v>421</v>
      </c>
      <c r="D63" s="120" t="s">
        <v>419</v>
      </c>
      <c r="E63" s="120" t="s">
        <v>423</v>
      </c>
      <c r="F63" s="122">
        <v>45020</v>
      </c>
      <c r="G63" s="122">
        <v>45291</v>
      </c>
      <c r="H63" s="123">
        <f>+I63*1.16</f>
        <v>2398972.7999999998</v>
      </c>
      <c r="I63" s="123">
        <v>2068080</v>
      </c>
      <c r="J63" s="120">
        <v>42060802</v>
      </c>
      <c r="K63" s="127">
        <v>45030</v>
      </c>
      <c r="L63" s="124">
        <v>45020</v>
      </c>
      <c r="M63" s="120" t="s">
        <v>52</v>
      </c>
      <c r="N63" s="120" t="s">
        <v>287</v>
      </c>
    </row>
    <row r="64" spans="1:14">
      <c r="C64" s="120" t="s">
        <v>519</v>
      </c>
      <c r="D64" s="120" t="s">
        <v>440</v>
      </c>
      <c r="E64" s="120" t="s">
        <v>438</v>
      </c>
      <c r="F64" s="122">
        <v>45020</v>
      </c>
      <c r="G64" s="122">
        <v>45291</v>
      </c>
      <c r="H64" s="123">
        <v>8068453.6599999992</v>
      </c>
      <c r="I64" s="123">
        <v>6955563.5</v>
      </c>
      <c r="J64" s="120">
        <v>21057001</v>
      </c>
      <c r="L64" s="124">
        <v>45020</v>
      </c>
      <c r="M64" s="120" t="s">
        <v>52</v>
      </c>
      <c r="N64" s="120" t="s">
        <v>287</v>
      </c>
    </row>
    <row r="65" spans="3:13">
      <c r="C65" s="120" t="s">
        <v>520</v>
      </c>
      <c r="D65" s="120" t="s">
        <v>508</v>
      </c>
      <c r="E65" s="120" t="s">
        <v>512</v>
      </c>
      <c r="F65" s="122">
        <v>45096</v>
      </c>
      <c r="G65" s="122">
        <v>45291</v>
      </c>
      <c r="H65" s="123">
        <v>2447600</v>
      </c>
      <c r="I65" s="123">
        <v>2110000</v>
      </c>
      <c r="J65" s="120" t="s">
        <v>515</v>
      </c>
      <c r="L65" s="124">
        <v>45096</v>
      </c>
      <c r="M65" s="120" t="s">
        <v>52</v>
      </c>
    </row>
    <row r="66" spans="3:13">
      <c r="C66" s="120" t="s">
        <v>520</v>
      </c>
      <c r="D66" s="120" t="s">
        <v>509</v>
      </c>
      <c r="E66" s="120" t="s">
        <v>513</v>
      </c>
      <c r="F66" s="122">
        <v>45096</v>
      </c>
      <c r="G66" s="122">
        <v>45291</v>
      </c>
      <c r="H66" s="123">
        <v>4217927.04</v>
      </c>
      <c r="I66" s="123">
        <v>3636144</v>
      </c>
      <c r="J66" s="120" t="s">
        <v>515</v>
      </c>
      <c r="L66" s="124">
        <v>45096</v>
      </c>
      <c r="M66" s="120" t="s">
        <v>52</v>
      </c>
    </row>
    <row r="67" spans="3:13">
      <c r="C67" s="120" t="s">
        <v>521</v>
      </c>
      <c r="D67" s="120" t="s">
        <v>510</v>
      </c>
      <c r="E67" s="120" t="s">
        <v>514</v>
      </c>
      <c r="F67" s="122">
        <v>45091</v>
      </c>
      <c r="G67" s="122">
        <v>45291</v>
      </c>
      <c r="H67" s="123">
        <v>1198512</v>
      </c>
      <c r="I67" s="123">
        <v>1033200</v>
      </c>
      <c r="J67" s="120" t="s">
        <v>515</v>
      </c>
      <c r="L67" s="124">
        <v>45091</v>
      </c>
      <c r="M67" s="120" t="s">
        <v>50</v>
      </c>
    </row>
  </sheetData>
  <autoFilter ref="A1:N1"/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Hoja1!$F$12:$F$14</xm:f>
          </x14:formula1>
          <xm:sqref>M2:M9 M11:M12 M15:M19 M27:M34 M57:M58</xm:sqref>
        </x14:dataValidation>
        <x14:dataValidation type="list" allowBlank="1" showInputMessage="1" showErrorMessage="1">
          <x14:formula1>
            <xm:f>Hoja1!$F$3:$F$8</xm:f>
          </x14:formula1>
          <xm:sqref>N2:N12 N14:N19 N27:N34 N38 N41 N57:N60 N62:N63</xm:sqref>
        </x14:dataValidation>
        <x14:dataValidation type="list" allowBlank="1" showInputMessage="1" showErrorMessage="1">
          <x14:formula1>
            <xm:f>Hoja1!$B$6:$B$21</xm:f>
          </x14:formula1>
          <xm:sqref>A57</xm:sqref>
        </x14:dataValidation>
        <x14:dataValidation type="list" allowBlank="1" showInputMessage="1" showErrorMessage="1">
          <x14:formula1>
            <xm:f>Hoja1!$B$22:$B$23</xm:f>
          </x14:formula1>
          <xm:sqref>A27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G4:J13"/>
  <sheetViews>
    <sheetView workbookViewId="0">
      <selection activeCell="I13" sqref="I13:J13"/>
    </sheetView>
  </sheetViews>
  <sheetFormatPr baseColWidth="10" defaultRowHeight="15"/>
  <cols>
    <col min="7" max="7" width="24.28515625" bestFit="1" customWidth="1"/>
    <col min="8" max="8" width="25.28515625" bestFit="1" customWidth="1"/>
    <col min="10" max="10" width="13.140625" bestFit="1" customWidth="1"/>
  </cols>
  <sheetData>
    <row r="4" spans="7:10">
      <c r="G4" t="s">
        <v>559</v>
      </c>
      <c r="H4" t="s">
        <v>560</v>
      </c>
    </row>
    <row r="5" spans="7:10">
      <c r="G5" s="128">
        <v>1024776.86</v>
      </c>
      <c r="H5" s="128">
        <v>2561942.16</v>
      </c>
    </row>
    <row r="6" spans="7:10">
      <c r="G6" s="128">
        <v>38552.76</v>
      </c>
      <c r="H6" s="128">
        <v>96381.89</v>
      </c>
    </row>
    <row r="7" spans="7:10">
      <c r="G7" s="128">
        <v>414610.46</v>
      </c>
      <c r="H7" s="128">
        <v>1036526.14</v>
      </c>
    </row>
    <row r="8" spans="7:10">
      <c r="G8" s="128">
        <v>63337.25</v>
      </c>
      <c r="H8" s="128">
        <v>158343.13</v>
      </c>
    </row>
    <row r="10" spans="7:10">
      <c r="G10" s="128">
        <f>SUM(G5:G9)</f>
        <v>1541277.3299999998</v>
      </c>
      <c r="H10" s="128">
        <f>SUM(H5:H9)</f>
        <v>3853193.3200000003</v>
      </c>
      <c r="I10">
        <f t="shared" ref="I10:J13" si="0">+G10*1.16</f>
        <v>1787881.7027999996</v>
      </c>
      <c r="J10" s="2">
        <f t="shared" si="0"/>
        <v>4469704.2511999998</v>
      </c>
    </row>
    <row r="11" spans="7:10" ht="15.75" thickBot="1">
      <c r="G11" s="128">
        <v>802400</v>
      </c>
      <c r="H11" s="128">
        <v>1604800</v>
      </c>
      <c r="I11">
        <f t="shared" si="0"/>
        <v>930783.99999999988</v>
      </c>
      <c r="J11" s="2">
        <f t="shared" si="0"/>
        <v>1861567.9999999998</v>
      </c>
    </row>
    <row r="12" spans="7:10" ht="15.75" thickBot="1">
      <c r="G12" s="129">
        <v>1055739.8999999999</v>
      </c>
      <c r="H12" s="130">
        <v>2111479.7999999998</v>
      </c>
      <c r="I12">
        <f t="shared" si="0"/>
        <v>1224658.2839999998</v>
      </c>
      <c r="J12" s="2">
        <f t="shared" si="0"/>
        <v>2449316.5679999995</v>
      </c>
    </row>
    <row r="13" spans="7:10">
      <c r="G13">
        <v>2308777.2000000002</v>
      </c>
      <c r="H13">
        <v>5771943</v>
      </c>
      <c r="I13">
        <f t="shared" si="0"/>
        <v>2678181.5520000001</v>
      </c>
      <c r="J13">
        <f t="shared" si="0"/>
        <v>6695453.8799999999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2" filterMode="1"/>
  <dimension ref="A1:AD51"/>
  <sheetViews>
    <sheetView topLeftCell="F1" workbookViewId="0">
      <selection activeCell="N26" sqref="N26"/>
    </sheetView>
  </sheetViews>
  <sheetFormatPr baseColWidth="10" defaultRowHeight="15"/>
  <cols>
    <col min="1" max="1" width="23.42578125" bestFit="1" customWidth="1"/>
    <col min="2" max="2" width="11.7109375" style="4" customWidth="1"/>
    <col min="3" max="3" width="9.7109375" style="4" bestFit="1" customWidth="1"/>
    <col min="4" max="4" width="38.5703125" customWidth="1"/>
    <col min="5" max="5" width="40.7109375" customWidth="1"/>
    <col min="6" max="6" width="34.140625" customWidth="1"/>
    <col min="7" max="7" width="12.140625" customWidth="1"/>
    <col min="8" max="8" width="18.28515625" style="7" bestFit="1" customWidth="1"/>
    <col min="9" max="9" width="10.7109375" bestFit="1" customWidth="1"/>
    <col min="10" max="10" width="11.7109375" style="7" bestFit="1" customWidth="1"/>
    <col min="11" max="13" width="15.5703125" style="13" customWidth="1"/>
    <col min="14" max="14" width="23" style="13" bestFit="1" customWidth="1"/>
    <col min="15" max="15" width="15.140625" style="2" bestFit="1" customWidth="1"/>
    <col min="16" max="16" width="9" bestFit="1" customWidth="1"/>
    <col min="17" max="18" width="13.42578125" customWidth="1"/>
    <col min="19" max="19" width="16.42578125" customWidth="1"/>
    <col min="20" max="20" width="17.140625" customWidth="1"/>
    <col min="21" max="21" width="11.42578125" style="1"/>
    <col min="28" max="28" width="23.7109375" bestFit="1" customWidth="1"/>
    <col min="29" max="29" width="13.140625" style="2" bestFit="1" customWidth="1"/>
    <col min="30" max="30" width="23.7109375" bestFit="1" customWidth="1"/>
  </cols>
  <sheetData>
    <row r="1" spans="1:30" s="44" customFormat="1" ht="26.25" customHeight="1">
      <c r="A1" s="44" t="s">
        <v>19</v>
      </c>
      <c r="B1" s="44" t="s">
        <v>141</v>
      </c>
      <c r="C1" s="44" t="s">
        <v>71</v>
      </c>
      <c r="D1" s="44" t="s">
        <v>66</v>
      </c>
      <c r="E1" s="44" t="s">
        <v>13</v>
      </c>
      <c r="F1" s="44" t="s">
        <v>95</v>
      </c>
      <c r="G1" s="44" t="s">
        <v>89</v>
      </c>
      <c r="H1" s="20" t="s">
        <v>0</v>
      </c>
      <c r="I1" s="10" t="s">
        <v>121</v>
      </c>
      <c r="J1" s="33" t="s">
        <v>122</v>
      </c>
      <c r="K1" s="34" t="s">
        <v>7</v>
      </c>
      <c r="L1" s="34" t="s">
        <v>261</v>
      </c>
      <c r="M1" s="34" t="s">
        <v>262</v>
      </c>
      <c r="N1" s="34" t="s">
        <v>264</v>
      </c>
      <c r="O1" s="3" t="s">
        <v>8</v>
      </c>
      <c r="P1" s="44" t="s">
        <v>2</v>
      </c>
      <c r="Q1" s="44" t="s">
        <v>3</v>
      </c>
      <c r="R1" s="44" t="s">
        <v>12</v>
      </c>
      <c r="S1" s="44" t="s">
        <v>4</v>
      </c>
      <c r="T1" s="44" t="s">
        <v>5</v>
      </c>
      <c r="U1" s="14" t="s">
        <v>6</v>
      </c>
      <c r="V1" s="44" t="s">
        <v>11</v>
      </c>
      <c r="W1" s="44" t="s">
        <v>14</v>
      </c>
      <c r="X1" s="44" t="s">
        <v>15</v>
      </c>
      <c r="Y1" s="44" t="s">
        <v>16</v>
      </c>
      <c r="Z1" s="44" t="s">
        <v>17</v>
      </c>
      <c r="AA1" s="44" t="s">
        <v>18</v>
      </c>
      <c r="AB1" s="44" t="s">
        <v>90</v>
      </c>
      <c r="AC1" s="3" t="s">
        <v>195</v>
      </c>
      <c r="AD1" s="44" t="s">
        <v>1</v>
      </c>
    </row>
    <row r="2" spans="1:30" s="7" customFormat="1" hidden="1">
      <c r="A2" s="7" t="s">
        <v>42</v>
      </c>
      <c r="B2" s="11"/>
      <c r="C2" s="11" t="s">
        <v>67</v>
      </c>
      <c r="D2" s="7" t="s">
        <v>35</v>
      </c>
      <c r="E2" s="7" t="s">
        <v>26</v>
      </c>
      <c r="F2" t="s">
        <v>96</v>
      </c>
      <c r="G2" s="5">
        <v>40878</v>
      </c>
      <c r="H2" s="7" t="s">
        <v>20</v>
      </c>
      <c r="I2" s="12">
        <v>44576</v>
      </c>
      <c r="J2" s="12">
        <v>44605</v>
      </c>
      <c r="K2" s="13">
        <v>226195.25</v>
      </c>
      <c r="L2" s="13"/>
      <c r="M2" s="13"/>
      <c r="N2" s="13"/>
      <c r="O2" s="13">
        <v>226195.25</v>
      </c>
      <c r="P2" s="7">
        <v>42060305</v>
      </c>
      <c r="Q2" s="12">
        <v>44582</v>
      </c>
      <c r="U2" s="12">
        <v>44582</v>
      </c>
      <c r="V2" s="7" t="s">
        <v>50</v>
      </c>
      <c r="W2" s="7" t="s">
        <v>53</v>
      </c>
      <c r="Z2" s="7">
        <v>33900012</v>
      </c>
      <c r="AB2" t="s">
        <v>194</v>
      </c>
      <c r="AC2" s="13">
        <f>+O2*0.2</f>
        <v>45239.05</v>
      </c>
      <c r="AD2" s="7" t="s">
        <v>91</v>
      </c>
    </row>
    <row r="3" spans="1:30" s="7" customFormat="1" hidden="1">
      <c r="A3" s="7" t="s">
        <v>76</v>
      </c>
      <c r="B3" s="11"/>
      <c r="C3" s="11" t="s">
        <v>67</v>
      </c>
      <c r="D3" s="7" t="s">
        <v>35</v>
      </c>
      <c r="E3" s="7" t="s">
        <v>26</v>
      </c>
      <c r="F3" t="s">
        <v>96</v>
      </c>
      <c r="G3" s="5">
        <v>40878</v>
      </c>
      <c r="H3" s="7" t="s">
        <v>72</v>
      </c>
      <c r="I3" s="12">
        <v>44622</v>
      </c>
      <c r="J3" s="12">
        <v>44635</v>
      </c>
      <c r="K3" s="13">
        <v>226195.25</v>
      </c>
      <c r="L3" s="13"/>
      <c r="M3" s="13"/>
      <c r="N3" s="13"/>
      <c r="O3" s="13">
        <v>226195.25</v>
      </c>
      <c r="P3" s="7">
        <v>42060305</v>
      </c>
      <c r="Q3" s="12">
        <v>44627</v>
      </c>
      <c r="U3" s="12">
        <v>44623</v>
      </c>
      <c r="V3" s="7" t="s">
        <v>50</v>
      </c>
      <c r="W3" s="7" t="s">
        <v>113</v>
      </c>
      <c r="Z3">
        <v>33900012</v>
      </c>
      <c r="AC3" s="13"/>
    </row>
    <row r="4" spans="1:30" hidden="1">
      <c r="A4" t="s">
        <v>43</v>
      </c>
      <c r="C4" s="4" t="s">
        <v>67</v>
      </c>
      <c r="D4" t="s">
        <v>10</v>
      </c>
      <c r="E4" t="s">
        <v>27</v>
      </c>
      <c r="F4" t="s">
        <v>97</v>
      </c>
      <c r="G4" s="5">
        <v>145308</v>
      </c>
      <c r="H4" s="7" t="s">
        <v>21</v>
      </c>
      <c r="I4" s="1">
        <v>44562</v>
      </c>
      <c r="J4" s="1">
        <v>44620</v>
      </c>
      <c r="K4" s="13">
        <f>+O4*1.16</f>
        <v>3016658.9263999998</v>
      </c>
      <c r="O4" s="2">
        <v>2600568.04</v>
      </c>
      <c r="P4">
        <v>42060406</v>
      </c>
      <c r="Q4" s="1">
        <v>44565</v>
      </c>
      <c r="U4" s="1">
        <v>44564</v>
      </c>
      <c r="V4" t="s">
        <v>50</v>
      </c>
      <c r="W4" t="s">
        <v>54</v>
      </c>
      <c r="Z4">
        <v>33900012</v>
      </c>
    </row>
    <row r="5" spans="1:30">
      <c r="A5" t="s">
        <v>78</v>
      </c>
      <c r="C5" s="4" t="s">
        <v>67</v>
      </c>
      <c r="D5" t="s">
        <v>10</v>
      </c>
      <c r="E5" t="s">
        <v>73</v>
      </c>
      <c r="F5" t="s">
        <v>98</v>
      </c>
      <c r="G5" s="5">
        <v>149288</v>
      </c>
      <c r="H5" s="7" t="s">
        <v>74</v>
      </c>
      <c r="I5" s="1">
        <v>44621</v>
      </c>
      <c r="J5" s="9">
        <v>44926</v>
      </c>
      <c r="K5" s="13">
        <v>13180326</v>
      </c>
      <c r="O5" s="2">
        <v>11362350</v>
      </c>
      <c r="P5">
        <v>42060406</v>
      </c>
      <c r="Q5" s="1">
        <v>44568</v>
      </c>
      <c r="U5" s="1">
        <v>44620</v>
      </c>
      <c r="V5" t="s">
        <v>51</v>
      </c>
      <c r="W5" t="s">
        <v>55</v>
      </c>
      <c r="Z5">
        <v>33900012</v>
      </c>
    </row>
    <row r="6" spans="1:30" hidden="1">
      <c r="A6" t="s">
        <v>44</v>
      </c>
      <c r="C6" s="4" t="s">
        <v>68</v>
      </c>
      <c r="D6" t="s">
        <v>36</v>
      </c>
      <c r="E6" t="s">
        <v>28</v>
      </c>
      <c r="F6" t="s">
        <v>99</v>
      </c>
      <c r="G6" s="5">
        <v>29238</v>
      </c>
      <c r="H6" s="7" t="s">
        <v>22</v>
      </c>
      <c r="I6" s="1">
        <v>44562</v>
      </c>
      <c r="J6" s="16">
        <v>44651</v>
      </c>
      <c r="K6" s="13">
        <f>+O6*1.16</f>
        <v>617700</v>
      </c>
      <c r="O6" s="2">
        <v>532500</v>
      </c>
      <c r="P6">
        <v>42060418</v>
      </c>
      <c r="Q6" s="1">
        <v>44565</v>
      </c>
      <c r="U6" s="1">
        <v>44564</v>
      </c>
      <c r="V6" t="s">
        <v>50</v>
      </c>
      <c r="W6" t="s">
        <v>53</v>
      </c>
      <c r="Z6">
        <v>33900012</v>
      </c>
      <c r="AB6" t="s">
        <v>194</v>
      </c>
      <c r="AC6" s="2">
        <f>+O6*0.2</f>
        <v>106500</v>
      </c>
      <c r="AD6" t="s">
        <v>197</v>
      </c>
    </row>
    <row r="7" spans="1:30" hidden="1">
      <c r="A7" t="s">
        <v>45</v>
      </c>
      <c r="C7" s="4" t="s">
        <v>68</v>
      </c>
      <c r="D7" t="s">
        <v>37</v>
      </c>
      <c r="E7" t="s">
        <v>29</v>
      </c>
      <c r="F7" s="7" t="s">
        <v>100</v>
      </c>
      <c r="G7" s="5">
        <v>30178</v>
      </c>
      <c r="H7" s="7" t="s">
        <v>41</v>
      </c>
      <c r="I7" s="1">
        <v>44562</v>
      </c>
      <c r="J7" s="1">
        <v>44592</v>
      </c>
      <c r="K7" s="13">
        <f>+O7*1.16</f>
        <v>4586208.3407999994</v>
      </c>
      <c r="O7" s="2">
        <v>3953627.88</v>
      </c>
      <c r="P7">
        <v>42062114</v>
      </c>
      <c r="Q7" s="1">
        <v>44565</v>
      </c>
      <c r="U7" s="1">
        <v>44564</v>
      </c>
      <c r="V7" t="s">
        <v>50</v>
      </c>
      <c r="W7" t="s">
        <v>53</v>
      </c>
      <c r="Z7">
        <v>33900012</v>
      </c>
      <c r="AB7" t="s">
        <v>1</v>
      </c>
      <c r="AD7" t="s">
        <v>93</v>
      </c>
    </row>
    <row r="8" spans="1:30" hidden="1">
      <c r="A8" s="22" t="s">
        <v>77</v>
      </c>
      <c r="C8" s="4" t="s">
        <v>68</v>
      </c>
      <c r="D8" t="s">
        <v>37</v>
      </c>
      <c r="E8" t="s">
        <v>29</v>
      </c>
      <c r="F8" s="7" t="s">
        <v>100</v>
      </c>
      <c r="G8" s="5">
        <v>30178</v>
      </c>
      <c r="H8" s="7" t="s">
        <v>169</v>
      </c>
      <c r="I8" s="1">
        <v>44623</v>
      </c>
      <c r="J8" s="15">
        <v>44681</v>
      </c>
      <c r="K8" s="13">
        <v>5260418</v>
      </c>
      <c r="O8" s="2">
        <v>4534843.0999999996</v>
      </c>
      <c r="P8">
        <v>42062114</v>
      </c>
      <c r="Q8" s="1">
        <v>44627</v>
      </c>
      <c r="U8" s="1">
        <v>44623</v>
      </c>
      <c r="V8" t="s">
        <v>50</v>
      </c>
      <c r="W8" t="s">
        <v>53</v>
      </c>
      <c r="Z8">
        <v>33900012</v>
      </c>
      <c r="AB8" t="s">
        <v>194</v>
      </c>
      <c r="AC8" s="2">
        <v>906968.62</v>
      </c>
      <c r="AD8" t="s">
        <v>198</v>
      </c>
    </row>
    <row r="9" spans="1:30" hidden="1">
      <c r="A9" t="s">
        <v>46</v>
      </c>
      <c r="C9" s="4" t="s">
        <v>68</v>
      </c>
      <c r="D9" t="s">
        <v>75</v>
      </c>
      <c r="E9" t="s">
        <v>30</v>
      </c>
      <c r="F9" t="s">
        <v>101</v>
      </c>
      <c r="G9" s="5">
        <v>25409</v>
      </c>
      <c r="H9" s="7" t="s">
        <v>23</v>
      </c>
      <c r="I9" s="1">
        <v>44562</v>
      </c>
      <c r="J9" s="15">
        <v>44681</v>
      </c>
      <c r="K9" s="13">
        <f>+O9*1.16</f>
        <v>14504291.1184</v>
      </c>
      <c r="O9" s="2">
        <v>12503699.24</v>
      </c>
      <c r="P9">
        <v>42060419</v>
      </c>
      <c r="Q9" s="1">
        <v>44565</v>
      </c>
      <c r="S9" s="1">
        <v>44546</v>
      </c>
      <c r="T9" s="1">
        <v>44558</v>
      </c>
      <c r="U9" s="1">
        <v>44561</v>
      </c>
      <c r="V9" t="s">
        <v>51</v>
      </c>
      <c r="W9" t="s">
        <v>55</v>
      </c>
      <c r="Z9">
        <v>33900012</v>
      </c>
      <c r="AB9" t="s">
        <v>194</v>
      </c>
      <c r="AC9" s="2">
        <v>2500739.85</v>
      </c>
      <c r="AD9" t="s">
        <v>199</v>
      </c>
    </row>
    <row r="10" spans="1:30" hidden="1">
      <c r="A10" t="s">
        <v>47</v>
      </c>
      <c r="C10" s="4" t="s">
        <v>68</v>
      </c>
      <c r="D10" t="s">
        <v>38</v>
      </c>
      <c r="E10" t="s">
        <v>31</v>
      </c>
      <c r="F10" t="s">
        <v>100</v>
      </c>
      <c r="G10" s="5">
        <v>88743</v>
      </c>
      <c r="H10" s="7" t="s">
        <v>9</v>
      </c>
      <c r="I10" s="1">
        <v>44562</v>
      </c>
      <c r="J10" s="9">
        <v>44926</v>
      </c>
      <c r="K10" s="13">
        <f>+O10*1.16</f>
        <v>9158283.3344000001</v>
      </c>
      <c r="O10" s="2">
        <v>7895071.8399999999</v>
      </c>
      <c r="P10">
        <v>42060421</v>
      </c>
      <c r="Q10" s="1">
        <v>44565</v>
      </c>
      <c r="S10" s="1">
        <v>44547</v>
      </c>
      <c r="T10" s="1">
        <v>44557</v>
      </c>
      <c r="U10" s="1">
        <v>44559</v>
      </c>
      <c r="V10" t="s">
        <v>51</v>
      </c>
      <c r="W10" t="s">
        <v>55</v>
      </c>
      <c r="Z10">
        <v>33900012</v>
      </c>
      <c r="AB10" t="s">
        <v>92</v>
      </c>
      <c r="AC10" s="2">
        <v>1579014.3</v>
      </c>
    </row>
    <row r="11" spans="1:30" hidden="1">
      <c r="A11" t="s">
        <v>87</v>
      </c>
      <c r="C11" s="4" t="s">
        <v>68</v>
      </c>
      <c r="D11" t="s">
        <v>79</v>
      </c>
      <c r="E11" t="s">
        <v>80</v>
      </c>
      <c r="F11" t="s">
        <v>102</v>
      </c>
      <c r="G11" s="5">
        <v>131263</v>
      </c>
      <c r="H11" s="7" t="s">
        <v>81</v>
      </c>
      <c r="I11" s="1">
        <v>44621</v>
      </c>
      <c r="J11" s="12">
        <v>44712</v>
      </c>
      <c r="K11" s="13">
        <v>140002682.4276</v>
      </c>
      <c r="O11" s="2">
        <v>120691967.61</v>
      </c>
      <c r="P11">
        <v>42060424</v>
      </c>
      <c r="Q11" s="1">
        <v>44623</v>
      </c>
      <c r="R11">
        <f>+O11*1.2</f>
        <v>144830361.132</v>
      </c>
      <c r="S11" s="1">
        <v>44588</v>
      </c>
      <c r="T11" s="1">
        <v>44603</v>
      </c>
      <c r="U11" s="1">
        <v>44620</v>
      </c>
      <c r="V11" t="s">
        <v>51</v>
      </c>
      <c r="W11" t="s">
        <v>55</v>
      </c>
      <c r="Z11">
        <v>33900012</v>
      </c>
      <c r="AB11" t="s">
        <v>1</v>
      </c>
      <c r="AD11" t="s">
        <v>200</v>
      </c>
    </row>
    <row r="12" spans="1:30" hidden="1">
      <c r="A12" t="s">
        <v>87</v>
      </c>
      <c r="C12" s="4" t="s">
        <v>68</v>
      </c>
      <c r="D12" t="s">
        <v>79</v>
      </c>
      <c r="E12" t="s">
        <v>82</v>
      </c>
      <c r="F12" t="s">
        <v>103</v>
      </c>
      <c r="G12" s="5">
        <v>32898</v>
      </c>
      <c r="H12" s="7" t="s">
        <v>83</v>
      </c>
      <c r="I12" s="1">
        <v>44621</v>
      </c>
      <c r="J12" s="12">
        <v>44712</v>
      </c>
      <c r="K12" s="13">
        <v>37587622.017142855</v>
      </c>
      <c r="O12" s="2">
        <v>32403122.428571429</v>
      </c>
      <c r="P12">
        <v>42060424</v>
      </c>
      <c r="Q12" s="1">
        <v>44623</v>
      </c>
      <c r="S12" s="1">
        <v>44588</v>
      </c>
      <c r="T12" s="1">
        <v>44603</v>
      </c>
      <c r="U12" s="1">
        <v>44620</v>
      </c>
      <c r="V12" t="s">
        <v>51</v>
      </c>
      <c r="W12" t="s">
        <v>55</v>
      </c>
      <c r="Z12">
        <v>33900012</v>
      </c>
      <c r="AB12" t="s">
        <v>1</v>
      </c>
      <c r="AD12" t="s">
        <v>200</v>
      </c>
    </row>
    <row r="13" spans="1:30" hidden="1">
      <c r="A13" t="s">
        <v>48</v>
      </c>
      <c r="C13" s="4" t="s">
        <v>68</v>
      </c>
      <c r="D13" t="s">
        <v>39</v>
      </c>
      <c r="E13" t="s">
        <v>34</v>
      </c>
      <c r="F13" t="s">
        <v>104</v>
      </c>
      <c r="G13" s="5">
        <v>30571</v>
      </c>
      <c r="H13" s="7" t="s">
        <v>24</v>
      </c>
      <c r="I13" s="1">
        <v>44577</v>
      </c>
      <c r="J13" s="12">
        <v>44651</v>
      </c>
      <c r="K13" s="13">
        <f>+O13*1.16</f>
        <v>10209915.275999999</v>
      </c>
      <c r="O13" s="2">
        <v>8801651.0999999996</v>
      </c>
      <c r="P13">
        <v>42060425</v>
      </c>
      <c r="Q13" s="1">
        <v>44579</v>
      </c>
      <c r="R13" s="1">
        <v>44575</v>
      </c>
      <c r="U13" s="1">
        <v>44578</v>
      </c>
      <c r="V13" t="s">
        <v>50</v>
      </c>
      <c r="W13" t="s">
        <v>56</v>
      </c>
      <c r="Z13">
        <v>33900012</v>
      </c>
      <c r="AA13" t="s">
        <v>57</v>
      </c>
      <c r="AB13" t="s">
        <v>194</v>
      </c>
      <c r="AC13" s="2">
        <v>1760330.22</v>
      </c>
      <c r="AD13" t="s">
        <v>129</v>
      </c>
    </row>
    <row r="14" spans="1:30" hidden="1">
      <c r="A14" t="s">
        <v>49</v>
      </c>
      <c r="C14" s="4" t="s">
        <v>68</v>
      </c>
      <c r="D14" t="s">
        <v>40</v>
      </c>
      <c r="E14" t="s">
        <v>34</v>
      </c>
      <c r="F14" t="s">
        <v>104</v>
      </c>
      <c r="G14" s="5">
        <v>30571</v>
      </c>
      <c r="H14" s="7" t="s">
        <v>25</v>
      </c>
      <c r="I14" s="1">
        <v>44577</v>
      </c>
      <c r="J14" s="1">
        <v>44620</v>
      </c>
      <c r="K14" s="13">
        <f>+O14*1.16</f>
        <v>10888916.914399998</v>
      </c>
      <c r="O14" s="2">
        <v>9386997.3399999999</v>
      </c>
      <c r="P14">
        <v>42060425</v>
      </c>
      <c r="Q14" s="1">
        <v>44579</v>
      </c>
      <c r="R14" s="1">
        <v>44575</v>
      </c>
      <c r="U14" s="1">
        <v>44578</v>
      </c>
      <c r="V14" t="s">
        <v>50</v>
      </c>
      <c r="W14" t="s">
        <v>56</v>
      </c>
      <c r="Z14">
        <v>33900012</v>
      </c>
      <c r="AA14" t="s">
        <v>58</v>
      </c>
      <c r="AB14" t="s">
        <v>194</v>
      </c>
      <c r="AC14" s="2">
        <v>1877399.46</v>
      </c>
      <c r="AD14" t="s">
        <v>94</v>
      </c>
    </row>
    <row r="15" spans="1:30" hidden="1">
      <c r="A15" s="22" t="s">
        <v>88</v>
      </c>
      <c r="C15" s="4" t="s">
        <v>68</v>
      </c>
      <c r="D15" t="s">
        <v>84</v>
      </c>
      <c r="E15" t="s">
        <v>85</v>
      </c>
      <c r="F15" t="s">
        <v>105</v>
      </c>
      <c r="G15" s="5">
        <v>76521</v>
      </c>
      <c r="H15" s="7" t="s">
        <v>86</v>
      </c>
      <c r="I15" s="1">
        <v>44621</v>
      </c>
      <c r="J15" s="1">
        <v>44626</v>
      </c>
      <c r="K15" s="13">
        <v>327120</v>
      </c>
      <c r="O15" s="2">
        <v>282000</v>
      </c>
      <c r="P15">
        <v>42060426</v>
      </c>
      <c r="Q15" s="1">
        <v>44624</v>
      </c>
      <c r="R15" s="1"/>
      <c r="U15" s="1">
        <v>44621</v>
      </c>
      <c r="V15" t="s">
        <v>50</v>
      </c>
      <c r="W15" t="s">
        <v>53</v>
      </c>
      <c r="Z15">
        <v>33900012</v>
      </c>
    </row>
    <row r="16" spans="1:30">
      <c r="A16" t="s">
        <v>62</v>
      </c>
      <c r="C16" s="4" t="s">
        <v>68</v>
      </c>
      <c r="D16" s="7" t="s">
        <v>63</v>
      </c>
      <c r="E16" t="s">
        <v>30</v>
      </c>
      <c r="F16" t="s">
        <v>106</v>
      </c>
      <c r="G16" s="5">
        <v>25409</v>
      </c>
      <c r="H16" s="7" t="s">
        <v>64</v>
      </c>
      <c r="I16" s="1">
        <v>44607</v>
      </c>
      <c r="J16" s="9">
        <v>44926</v>
      </c>
      <c r="K16" s="13">
        <f>+O16*1.16</f>
        <v>4628057.0343999993</v>
      </c>
      <c r="L16" s="13">
        <v>3594020.36</v>
      </c>
      <c r="M16" s="13">
        <f>+K16-L16</f>
        <v>1034036.6743999994</v>
      </c>
      <c r="N16" s="13" t="s">
        <v>265</v>
      </c>
      <c r="O16" s="2">
        <v>3989704.34</v>
      </c>
      <c r="P16">
        <v>42060429</v>
      </c>
      <c r="Q16" s="1">
        <v>44616</v>
      </c>
      <c r="S16" s="1">
        <v>44547</v>
      </c>
      <c r="T16" s="1">
        <v>44557</v>
      </c>
      <c r="U16" s="1">
        <v>44578</v>
      </c>
      <c r="V16" t="s">
        <v>51</v>
      </c>
      <c r="W16" t="s">
        <v>55</v>
      </c>
      <c r="Z16">
        <v>33900012</v>
      </c>
    </row>
    <row r="17" spans="1:30">
      <c r="A17" t="s">
        <v>59</v>
      </c>
      <c r="C17" s="4" t="s">
        <v>68</v>
      </c>
      <c r="D17" s="7" t="s">
        <v>60</v>
      </c>
      <c r="E17" t="s">
        <v>30</v>
      </c>
      <c r="F17" t="s">
        <v>100</v>
      </c>
      <c r="G17" s="5">
        <v>25409</v>
      </c>
      <c r="H17" s="7" t="s">
        <v>61</v>
      </c>
      <c r="I17" s="1">
        <v>44621</v>
      </c>
      <c r="J17" s="9">
        <v>44926</v>
      </c>
      <c r="K17" s="13">
        <f>+O17*1.16</f>
        <v>7338872.4720000001</v>
      </c>
      <c r="L17" s="13">
        <v>4278821.9700000007</v>
      </c>
      <c r="M17" s="13">
        <f>+K17-L17</f>
        <v>3060050.5019999994</v>
      </c>
      <c r="N17" s="13" t="s">
        <v>263</v>
      </c>
      <c r="O17" s="2">
        <v>6326614.2000000002</v>
      </c>
      <c r="P17">
        <v>42060419</v>
      </c>
      <c r="Q17" s="1">
        <v>44575</v>
      </c>
      <c r="S17" s="1">
        <v>44557</v>
      </c>
      <c r="T17" s="1">
        <v>44557</v>
      </c>
      <c r="U17" s="1">
        <v>44573</v>
      </c>
      <c r="V17" t="s">
        <v>51</v>
      </c>
      <c r="W17" t="s">
        <v>55</v>
      </c>
      <c r="Z17">
        <v>33900012</v>
      </c>
    </row>
    <row r="18" spans="1:30" s="25" customFormat="1" hidden="1">
      <c r="A18" s="25" t="s">
        <v>126</v>
      </c>
      <c r="B18" s="26"/>
      <c r="C18" s="26" t="s">
        <v>67</v>
      </c>
      <c r="D18" s="25" t="s">
        <v>35</v>
      </c>
      <c r="E18" s="25" t="s">
        <v>26</v>
      </c>
      <c r="F18" s="25" t="s">
        <v>127</v>
      </c>
      <c r="G18" s="43">
        <v>40878</v>
      </c>
      <c r="H18" s="25" t="s">
        <v>123</v>
      </c>
      <c r="I18" s="27">
        <v>44637</v>
      </c>
      <c r="J18" s="27">
        <v>44926</v>
      </c>
      <c r="K18" s="28">
        <v>2294887.83</v>
      </c>
      <c r="L18" s="28"/>
      <c r="M18" s="28"/>
      <c r="N18" s="28"/>
      <c r="O18" s="28">
        <v>2294887.83</v>
      </c>
      <c r="P18" s="25">
        <v>42060305</v>
      </c>
      <c r="Q18" s="27">
        <v>44645</v>
      </c>
      <c r="U18" s="27">
        <v>44637</v>
      </c>
      <c r="V18" s="25" t="s">
        <v>128</v>
      </c>
      <c r="W18" s="25" t="s">
        <v>114</v>
      </c>
      <c r="Z18" s="25">
        <v>33900012</v>
      </c>
      <c r="AB18" s="25" t="s">
        <v>192</v>
      </c>
      <c r="AC18" s="28"/>
      <c r="AD18" s="27">
        <v>44771</v>
      </c>
    </row>
    <row r="19" spans="1:30">
      <c r="A19" t="s">
        <v>130</v>
      </c>
      <c r="C19" s="4" t="s">
        <v>68</v>
      </c>
      <c r="D19" t="s">
        <v>131</v>
      </c>
      <c r="E19" t="s">
        <v>30</v>
      </c>
      <c r="F19" t="s">
        <v>133</v>
      </c>
      <c r="G19" s="5">
        <v>25409</v>
      </c>
      <c r="H19" s="7" t="s">
        <v>124</v>
      </c>
      <c r="I19" s="1">
        <v>44635</v>
      </c>
      <c r="J19" s="9">
        <v>44926</v>
      </c>
      <c r="K19" s="13">
        <v>19766129.600000001</v>
      </c>
      <c r="L19" s="13">
        <v>5871827.6500000004</v>
      </c>
      <c r="M19" s="13">
        <f t="shared" ref="M19:M20" si="0">+K19-L19</f>
        <v>13894301.950000001</v>
      </c>
      <c r="N19" s="13" t="s">
        <v>263</v>
      </c>
      <c r="O19" s="2">
        <f>+K19/1.16</f>
        <v>17039766.896551728</v>
      </c>
      <c r="P19">
        <v>42060426</v>
      </c>
      <c r="Q19" s="1">
        <v>44644</v>
      </c>
      <c r="U19" s="1">
        <v>44635</v>
      </c>
      <c r="V19" t="s">
        <v>51</v>
      </c>
      <c r="W19" t="s">
        <v>55</v>
      </c>
      <c r="Z19">
        <v>33900012</v>
      </c>
    </row>
    <row r="20" spans="1:30">
      <c r="A20" t="s">
        <v>132</v>
      </c>
      <c r="C20" s="4" t="s">
        <v>68</v>
      </c>
      <c r="D20" t="s">
        <v>40</v>
      </c>
      <c r="E20" t="s">
        <v>34</v>
      </c>
      <c r="F20" t="s">
        <v>104</v>
      </c>
      <c r="G20" s="5">
        <v>30571</v>
      </c>
      <c r="H20" s="7" t="s">
        <v>125</v>
      </c>
      <c r="I20" s="1">
        <v>44636</v>
      </c>
      <c r="J20" s="9">
        <v>44926</v>
      </c>
      <c r="K20" s="13">
        <v>89416150.390000001</v>
      </c>
      <c r="M20" s="13">
        <f t="shared" si="0"/>
        <v>89416150.390000001</v>
      </c>
      <c r="O20" s="2">
        <f>+K20/1.16</f>
        <v>77082888.267241389</v>
      </c>
      <c r="P20">
        <v>42060425</v>
      </c>
      <c r="Q20" s="1">
        <v>44643</v>
      </c>
      <c r="U20" s="1">
        <v>44631</v>
      </c>
      <c r="V20" t="s">
        <v>51</v>
      </c>
      <c r="W20" t="s">
        <v>55</v>
      </c>
      <c r="Z20">
        <v>33900012</v>
      </c>
    </row>
    <row r="21" spans="1:30" hidden="1">
      <c r="A21" s="22" t="s">
        <v>140</v>
      </c>
      <c r="B21" s="4">
        <v>2417910</v>
      </c>
      <c r="C21" s="4" t="s">
        <v>68</v>
      </c>
      <c r="D21" t="s">
        <v>138</v>
      </c>
      <c r="E21" t="s">
        <v>176</v>
      </c>
      <c r="F21" t="s">
        <v>101</v>
      </c>
      <c r="G21" s="5">
        <v>31453</v>
      </c>
      <c r="H21" s="7" t="s">
        <v>139</v>
      </c>
      <c r="I21" s="1">
        <v>44644</v>
      </c>
      <c r="J21" s="1">
        <v>44689</v>
      </c>
      <c r="K21" s="13">
        <f>+O21*1.16</f>
        <v>4724421.6679999996</v>
      </c>
      <c r="O21" s="2">
        <v>4072777.3</v>
      </c>
      <c r="P21">
        <v>42060428</v>
      </c>
      <c r="Q21" s="1">
        <v>44650</v>
      </c>
      <c r="S21" s="1">
        <v>44635</v>
      </c>
      <c r="T21" s="1">
        <v>44642</v>
      </c>
      <c r="U21" s="1">
        <v>44644</v>
      </c>
      <c r="V21" t="s">
        <v>128</v>
      </c>
      <c r="W21" t="s">
        <v>114</v>
      </c>
      <c r="Z21">
        <v>33900012</v>
      </c>
      <c r="AB21" t="s">
        <v>194</v>
      </c>
      <c r="AC21" s="2">
        <v>814555.46</v>
      </c>
      <c r="AD21" t="s">
        <v>201</v>
      </c>
    </row>
    <row r="22" spans="1:30" hidden="1">
      <c r="A22" s="22" t="s">
        <v>143</v>
      </c>
      <c r="C22" s="4" t="s">
        <v>68</v>
      </c>
      <c r="D22" t="s">
        <v>144</v>
      </c>
      <c r="E22" t="s">
        <v>145</v>
      </c>
      <c r="F22" t="s">
        <v>146</v>
      </c>
      <c r="G22" s="5">
        <v>3669</v>
      </c>
      <c r="H22" s="21" t="s">
        <v>147</v>
      </c>
      <c r="I22" s="1">
        <v>44652</v>
      </c>
      <c r="J22" s="1">
        <v>44696</v>
      </c>
      <c r="K22" s="13">
        <f>+O22*1.16</f>
        <v>539235.27999999991</v>
      </c>
      <c r="O22" s="2">
        <v>464858</v>
      </c>
      <c r="P22">
        <v>42060420</v>
      </c>
      <c r="Q22" s="1">
        <v>44659</v>
      </c>
      <c r="U22" s="1">
        <v>44651</v>
      </c>
      <c r="V22" t="s">
        <v>50</v>
      </c>
      <c r="W22" t="s">
        <v>53</v>
      </c>
      <c r="Z22">
        <v>33900012</v>
      </c>
      <c r="AB22" t="s">
        <v>92</v>
      </c>
      <c r="AC22" s="2">
        <v>92971.6</v>
      </c>
    </row>
    <row r="23" spans="1:30">
      <c r="A23" t="s">
        <v>149</v>
      </c>
      <c r="B23" s="4">
        <v>2416595</v>
      </c>
      <c r="C23" s="4" t="s">
        <v>68</v>
      </c>
      <c r="D23" t="s">
        <v>39</v>
      </c>
      <c r="E23" t="s">
        <v>34</v>
      </c>
      <c r="F23" t="s">
        <v>104</v>
      </c>
      <c r="G23" s="5">
        <v>30571</v>
      </c>
      <c r="H23" s="7" t="s">
        <v>150</v>
      </c>
      <c r="I23" s="1">
        <v>44667</v>
      </c>
      <c r="J23" s="1">
        <v>44926</v>
      </c>
      <c r="K23" s="13">
        <v>50508720</v>
      </c>
      <c r="M23" s="13">
        <f>+K23-L23</f>
        <v>50508720</v>
      </c>
      <c r="O23" s="2">
        <v>43542000</v>
      </c>
      <c r="P23">
        <v>42060425</v>
      </c>
      <c r="Q23" s="1">
        <v>44673</v>
      </c>
      <c r="S23" s="1">
        <v>44644</v>
      </c>
      <c r="T23" s="1">
        <v>44662</v>
      </c>
      <c r="U23" s="1">
        <v>44664</v>
      </c>
      <c r="V23" t="s">
        <v>51</v>
      </c>
      <c r="W23" t="s">
        <v>55</v>
      </c>
      <c r="Z23">
        <v>33900012</v>
      </c>
    </row>
    <row r="24" spans="1:30" hidden="1">
      <c r="A24" t="s">
        <v>151</v>
      </c>
      <c r="B24" s="4">
        <v>2443352</v>
      </c>
      <c r="C24" s="4" t="s">
        <v>68</v>
      </c>
      <c r="D24" t="s">
        <v>152</v>
      </c>
      <c r="E24" t="s">
        <v>28</v>
      </c>
      <c r="F24" t="s">
        <v>153</v>
      </c>
      <c r="G24" s="5">
        <v>29238</v>
      </c>
      <c r="H24" s="21" t="s">
        <v>154</v>
      </c>
      <c r="I24" s="1">
        <v>44697</v>
      </c>
      <c r="J24" s="1">
        <v>44773</v>
      </c>
      <c r="K24" s="13">
        <f t="shared" ref="K24:K32" si="1">+O24*1.16</f>
        <v>617700</v>
      </c>
      <c r="O24" s="2">
        <v>532500</v>
      </c>
      <c r="P24">
        <v>42060418</v>
      </c>
      <c r="Q24" s="1">
        <v>44693</v>
      </c>
      <c r="U24" s="1">
        <v>44687</v>
      </c>
      <c r="V24" t="s">
        <v>50</v>
      </c>
      <c r="W24" t="s">
        <v>114</v>
      </c>
      <c r="Z24">
        <v>33900012</v>
      </c>
      <c r="AB24" t="s">
        <v>194</v>
      </c>
      <c r="AC24" s="2">
        <v>106500</v>
      </c>
      <c r="AD24" t="s">
        <v>196</v>
      </c>
    </row>
    <row r="25" spans="1:30" hidden="1">
      <c r="A25" t="s">
        <v>155</v>
      </c>
      <c r="B25" s="4">
        <v>2447932</v>
      </c>
      <c r="C25" s="4" t="s">
        <v>68</v>
      </c>
      <c r="D25" t="s">
        <v>37</v>
      </c>
      <c r="E25" t="s">
        <v>29</v>
      </c>
      <c r="F25" t="s">
        <v>97</v>
      </c>
      <c r="G25" s="5">
        <v>30178</v>
      </c>
      <c r="H25" s="21" t="s">
        <v>156</v>
      </c>
      <c r="I25" s="1">
        <v>44697</v>
      </c>
      <c r="J25" s="1">
        <v>44742</v>
      </c>
      <c r="K25" s="13">
        <f t="shared" si="1"/>
        <v>1815486.8144</v>
      </c>
      <c r="O25" s="23">
        <v>1565074.84</v>
      </c>
      <c r="P25">
        <v>42062114</v>
      </c>
      <c r="Q25" s="1">
        <v>44699</v>
      </c>
      <c r="U25" s="1">
        <v>44697</v>
      </c>
      <c r="V25" t="s">
        <v>50</v>
      </c>
      <c r="W25" t="s">
        <v>53</v>
      </c>
      <c r="Z25">
        <v>33900012</v>
      </c>
    </row>
    <row r="26" spans="1:30">
      <c r="A26" t="s">
        <v>157</v>
      </c>
      <c r="B26" s="4">
        <v>2429572</v>
      </c>
      <c r="C26" s="4" t="s">
        <v>68</v>
      </c>
      <c r="D26" t="s">
        <v>158</v>
      </c>
      <c r="E26" t="s">
        <v>159</v>
      </c>
      <c r="F26" t="s">
        <v>160</v>
      </c>
      <c r="G26" s="5">
        <v>5377</v>
      </c>
      <c r="H26" s="21" t="s">
        <v>161</v>
      </c>
      <c r="I26" s="1">
        <v>44700</v>
      </c>
      <c r="J26" s="1">
        <v>44926</v>
      </c>
      <c r="K26" s="13">
        <f t="shared" si="1"/>
        <v>30253101.599999998</v>
      </c>
      <c r="M26" s="13">
        <f>+K26-L26</f>
        <v>30253101.599999998</v>
      </c>
      <c r="N26" s="13">
        <f>+O16*0.2</f>
        <v>797940.86800000002</v>
      </c>
      <c r="O26" s="2">
        <v>26080260</v>
      </c>
      <c r="P26">
        <v>42060430</v>
      </c>
      <c r="Q26" s="1">
        <v>44707</v>
      </c>
      <c r="U26" s="1">
        <v>44700</v>
      </c>
      <c r="V26" t="s">
        <v>51</v>
      </c>
      <c r="W26" t="s">
        <v>55</v>
      </c>
      <c r="Z26">
        <v>33900012</v>
      </c>
    </row>
    <row r="27" spans="1:30" hidden="1">
      <c r="A27" t="s">
        <v>162</v>
      </c>
      <c r="B27" s="4">
        <v>2440032</v>
      </c>
      <c r="C27" s="4" t="s">
        <v>68</v>
      </c>
      <c r="D27" t="s">
        <v>163</v>
      </c>
      <c r="E27" t="s">
        <v>164</v>
      </c>
      <c r="F27" t="s">
        <v>165</v>
      </c>
      <c r="G27" s="5">
        <v>30571</v>
      </c>
      <c r="H27" s="21" t="s">
        <v>166</v>
      </c>
      <c r="I27" s="1">
        <v>44693</v>
      </c>
      <c r="J27" s="1">
        <v>44926</v>
      </c>
      <c r="K27" s="13">
        <f t="shared" si="1"/>
        <v>217708.79999999999</v>
      </c>
      <c r="O27" s="2">
        <v>187680</v>
      </c>
      <c r="P27">
        <v>42060420</v>
      </c>
      <c r="Q27" s="1">
        <v>44701</v>
      </c>
      <c r="S27" s="1">
        <v>44678</v>
      </c>
      <c r="T27" s="1">
        <v>44685</v>
      </c>
      <c r="U27" s="1">
        <v>44693</v>
      </c>
      <c r="V27" t="s">
        <v>128</v>
      </c>
      <c r="W27" t="s">
        <v>114</v>
      </c>
      <c r="Z27">
        <v>33900012</v>
      </c>
    </row>
    <row r="28" spans="1:30">
      <c r="A28" t="s">
        <v>167</v>
      </c>
      <c r="B28" s="4">
        <v>2439372</v>
      </c>
      <c r="C28" s="4" t="s">
        <v>68</v>
      </c>
      <c r="D28" t="s">
        <v>168</v>
      </c>
      <c r="E28" t="s">
        <v>164</v>
      </c>
      <c r="F28" t="s">
        <v>255</v>
      </c>
      <c r="G28" s="5">
        <v>30571</v>
      </c>
      <c r="H28" s="21" t="s">
        <v>254</v>
      </c>
      <c r="I28" s="1">
        <v>44687</v>
      </c>
      <c r="J28" s="1">
        <v>44926</v>
      </c>
      <c r="K28" s="13">
        <f t="shared" si="1"/>
        <v>1856282.1119999997</v>
      </c>
      <c r="M28" s="13">
        <f t="shared" ref="M28:M39" si="2">+K28-L28</f>
        <v>1856282.1119999997</v>
      </c>
      <c r="O28" s="2">
        <v>1600243.2</v>
      </c>
      <c r="P28">
        <v>42060417</v>
      </c>
      <c r="Q28" s="1">
        <v>44694</v>
      </c>
      <c r="S28" s="1">
        <v>44678</v>
      </c>
      <c r="T28" s="1">
        <v>44684</v>
      </c>
      <c r="U28" s="1">
        <v>44687</v>
      </c>
      <c r="V28" t="s">
        <v>128</v>
      </c>
      <c r="W28" t="s">
        <v>114</v>
      </c>
      <c r="Z28">
        <v>33900012</v>
      </c>
    </row>
    <row r="29" spans="1:30">
      <c r="A29" t="s">
        <v>177</v>
      </c>
      <c r="C29" s="4" t="s">
        <v>68</v>
      </c>
      <c r="D29" t="s">
        <v>138</v>
      </c>
      <c r="E29" t="s">
        <v>176</v>
      </c>
      <c r="F29" t="s">
        <v>101</v>
      </c>
      <c r="G29" s="5">
        <v>31453</v>
      </c>
      <c r="H29" s="21" t="s">
        <v>170</v>
      </c>
      <c r="I29" s="1">
        <v>44713</v>
      </c>
      <c r="J29" s="1">
        <v>44721</v>
      </c>
      <c r="K29" s="13">
        <f t="shared" si="1"/>
        <v>966736.11199999985</v>
      </c>
      <c r="M29" s="13">
        <f t="shared" si="2"/>
        <v>966736.11199999985</v>
      </c>
      <c r="O29" s="2">
        <v>833393.2</v>
      </c>
      <c r="P29">
        <v>42060428</v>
      </c>
      <c r="Q29" s="1">
        <v>44714</v>
      </c>
      <c r="U29" s="1">
        <v>44713</v>
      </c>
      <c r="V29" t="s">
        <v>50</v>
      </c>
      <c r="W29" t="s">
        <v>53</v>
      </c>
      <c r="Z29">
        <v>33900012</v>
      </c>
    </row>
    <row r="30" spans="1:30">
      <c r="A30" s="24" t="s">
        <v>178</v>
      </c>
      <c r="C30" s="4" t="s">
        <v>68</v>
      </c>
      <c r="D30" t="s">
        <v>144</v>
      </c>
      <c r="E30" t="s">
        <v>145</v>
      </c>
      <c r="F30" t="s">
        <v>146</v>
      </c>
      <c r="G30" s="5">
        <v>3669</v>
      </c>
      <c r="H30" s="21" t="s">
        <v>171</v>
      </c>
      <c r="I30" s="1">
        <v>44715</v>
      </c>
      <c r="J30" s="1">
        <v>44926</v>
      </c>
      <c r="K30" s="13">
        <f t="shared" si="1"/>
        <v>4803983.3999999994</v>
      </c>
      <c r="M30" s="13">
        <f t="shared" si="2"/>
        <v>4803983.3999999994</v>
      </c>
      <c r="O30" s="2">
        <v>4141365</v>
      </c>
      <c r="P30">
        <v>42060420</v>
      </c>
      <c r="Q30" s="1">
        <v>44715</v>
      </c>
      <c r="U30" s="1">
        <v>44714</v>
      </c>
      <c r="V30" t="s">
        <v>128</v>
      </c>
      <c r="W30" t="s">
        <v>114</v>
      </c>
      <c r="Z30">
        <v>33900012</v>
      </c>
    </row>
    <row r="31" spans="1:30">
      <c r="A31" t="s">
        <v>180</v>
      </c>
      <c r="C31" s="4" t="s">
        <v>68</v>
      </c>
      <c r="D31" t="s">
        <v>172</v>
      </c>
      <c r="E31" t="s">
        <v>173</v>
      </c>
      <c r="F31" t="s">
        <v>179</v>
      </c>
      <c r="G31" s="5">
        <v>124078</v>
      </c>
      <c r="H31" s="21" t="s">
        <v>174</v>
      </c>
      <c r="I31" s="1">
        <v>44715</v>
      </c>
      <c r="J31" s="1">
        <v>44926</v>
      </c>
      <c r="K31" s="13">
        <f t="shared" si="1"/>
        <v>4809506.8211999992</v>
      </c>
      <c r="M31" s="13">
        <f t="shared" si="2"/>
        <v>4809506.8211999992</v>
      </c>
      <c r="O31" s="2">
        <v>4146126.57</v>
      </c>
      <c r="P31">
        <v>42060417</v>
      </c>
      <c r="Q31" s="1">
        <v>44722</v>
      </c>
      <c r="U31" s="1">
        <v>44715</v>
      </c>
      <c r="V31" t="s">
        <v>128</v>
      </c>
      <c r="W31" t="s">
        <v>114</v>
      </c>
      <c r="Z31">
        <v>33900012</v>
      </c>
    </row>
    <row r="32" spans="1:30">
      <c r="A32" t="s">
        <v>181</v>
      </c>
      <c r="C32" s="4" t="s">
        <v>68</v>
      </c>
      <c r="D32" t="s">
        <v>138</v>
      </c>
      <c r="E32" t="s">
        <v>176</v>
      </c>
      <c r="F32" t="s">
        <v>101</v>
      </c>
      <c r="G32" s="5">
        <v>31453</v>
      </c>
      <c r="H32" s="21" t="s">
        <v>175</v>
      </c>
      <c r="I32" s="1">
        <v>44728</v>
      </c>
      <c r="J32" s="1">
        <v>44926</v>
      </c>
      <c r="K32" s="13">
        <f t="shared" si="1"/>
        <v>33165243.319999997</v>
      </c>
      <c r="M32" s="13">
        <f t="shared" si="2"/>
        <v>33165243.319999997</v>
      </c>
      <c r="O32" s="2">
        <v>28590727</v>
      </c>
      <c r="P32">
        <v>42060428</v>
      </c>
      <c r="Q32" s="1">
        <v>44736</v>
      </c>
      <c r="U32" s="1">
        <v>44728</v>
      </c>
      <c r="V32" t="s">
        <v>51</v>
      </c>
      <c r="W32" t="s">
        <v>55</v>
      </c>
      <c r="Z32">
        <v>33900012</v>
      </c>
    </row>
    <row r="33" spans="1:29">
      <c r="A33" t="s">
        <v>182</v>
      </c>
      <c r="C33" s="4" t="s">
        <v>68</v>
      </c>
      <c r="D33" t="s">
        <v>37</v>
      </c>
      <c r="E33" t="s">
        <v>29</v>
      </c>
      <c r="F33" t="s">
        <v>97</v>
      </c>
      <c r="G33" s="5">
        <v>30178</v>
      </c>
      <c r="H33" s="21" t="s">
        <v>183</v>
      </c>
      <c r="I33" s="1">
        <v>44735</v>
      </c>
      <c r="J33" s="1">
        <v>44762</v>
      </c>
      <c r="K33" s="13">
        <v>4726686.24</v>
      </c>
      <c r="M33" s="13">
        <f t="shared" si="2"/>
        <v>4726686.24</v>
      </c>
      <c r="O33" s="2">
        <v>4074729.52</v>
      </c>
      <c r="P33">
        <v>42062114</v>
      </c>
      <c r="Q33" s="1">
        <v>44742</v>
      </c>
      <c r="U33" s="1">
        <v>44735</v>
      </c>
      <c r="V33" t="s">
        <v>50</v>
      </c>
      <c r="W33" t="s">
        <v>53</v>
      </c>
      <c r="Z33">
        <v>33900012</v>
      </c>
    </row>
    <row r="34" spans="1:29">
      <c r="A34" t="s">
        <v>184</v>
      </c>
      <c r="C34" s="4" t="s">
        <v>68</v>
      </c>
      <c r="D34" t="s">
        <v>185</v>
      </c>
      <c r="E34" t="s">
        <v>186</v>
      </c>
      <c r="F34" t="s">
        <v>101</v>
      </c>
      <c r="G34" s="5">
        <v>149288</v>
      </c>
      <c r="H34" s="21" t="s">
        <v>187</v>
      </c>
      <c r="I34" s="1">
        <v>44741</v>
      </c>
      <c r="J34" s="1">
        <v>44926</v>
      </c>
      <c r="K34" s="13">
        <f>+O34*1.16</f>
        <v>2536797.04</v>
      </c>
      <c r="M34" s="13">
        <f t="shared" si="2"/>
        <v>2536797.04</v>
      </c>
      <c r="O34" s="2">
        <v>2186894</v>
      </c>
      <c r="P34">
        <v>42060424</v>
      </c>
      <c r="Q34" s="1">
        <v>44749</v>
      </c>
      <c r="S34" s="1">
        <v>44725</v>
      </c>
      <c r="T34" s="1">
        <v>44729</v>
      </c>
      <c r="U34" s="1">
        <v>44741</v>
      </c>
      <c r="V34" t="s">
        <v>128</v>
      </c>
      <c r="W34" t="s">
        <v>114</v>
      </c>
      <c r="Z34">
        <v>33900012</v>
      </c>
    </row>
    <row r="35" spans="1:29" s="25" customFormat="1">
      <c r="A35" s="25" t="s">
        <v>126</v>
      </c>
      <c r="B35" s="26"/>
      <c r="C35" s="26" t="s">
        <v>67</v>
      </c>
      <c r="D35" s="25" t="s">
        <v>35</v>
      </c>
      <c r="E35" s="25" t="s">
        <v>26</v>
      </c>
      <c r="F35" s="25" t="s">
        <v>127</v>
      </c>
      <c r="G35" s="43">
        <v>40878</v>
      </c>
      <c r="H35" s="25" t="s">
        <v>193</v>
      </c>
      <c r="I35" s="27">
        <v>44772</v>
      </c>
      <c r="J35" s="27">
        <v>44926</v>
      </c>
      <c r="K35" s="28">
        <v>1650000</v>
      </c>
      <c r="L35" s="28"/>
      <c r="M35" s="13">
        <f t="shared" si="2"/>
        <v>1650000</v>
      </c>
      <c r="N35" s="28"/>
      <c r="O35" s="28">
        <v>1650000</v>
      </c>
      <c r="P35" s="25">
        <v>42060305</v>
      </c>
      <c r="Q35" s="27">
        <v>44778</v>
      </c>
      <c r="U35" s="27">
        <v>44771</v>
      </c>
      <c r="V35" s="25" t="s">
        <v>128</v>
      </c>
      <c r="W35" s="25" t="s">
        <v>114</v>
      </c>
      <c r="Z35" s="25">
        <v>33900012</v>
      </c>
      <c r="AC35" s="28"/>
    </row>
    <row r="36" spans="1:29">
      <c r="A36" t="s">
        <v>189</v>
      </c>
      <c r="C36" s="4" t="s">
        <v>68</v>
      </c>
      <c r="D36" t="s">
        <v>37</v>
      </c>
      <c r="E36" t="s">
        <v>29</v>
      </c>
      <c r="F36" t="s">
        <v>190</v>
      </c>
      <c r="G36" s="5">
        <v>30178</v>
      </c>
      <c r="H36" s="21" t="s">
        <v>191</v>
      </c>
      <c r="I36" s="1">
        <v>44784</v>
      </c>
      <c r="J36" s="12">
        <v>44926</v>
      </c>
      <c r="K36" s="13">
        <f>+O36*1.16</f>
        <v>17494262.899199996</v>
      </c>
      <c r="M36" s="13">
        <f t="shared" si="2"/>
        <v>17494262.899199996</v>
      </c>
      <c r="O36" s="2">
        <v>15081261.119999999</v>
      </c>
      <c r="P36">
        <v>42062114</v>
      </c>
      <c r="Q36" s="1">
        <v>44788</v>
      </c>
      <c r="S36" s="1">
        <v>44740</v>
      </c>
      <c r="T36" s="1">
        <v>44771</v>
      </c>
      <c r="U36" s="1">
        <v>44784</v>
      </c>
      <c r="V36" t="s">
        <v>51</v>
      </c>
      <c r="W36" t="s">
        <v>55</v>
      </c>
      <c r="Z36">
        <v>33900012</v>
      </c>
    </row>
    <row r="37" spans="1:29">
      <c r="A37" t="s">
        <v>247</v>
      </c>
      <c r="C37" s="4" t="s">
        <v>68</v>
      </c>
      <c r="D37" t="s">
        <v>152</v>
      </c>
      <c r="E37" t="s">
        <v>28</v>
      </c>
      <c r="F37" t="s">
        <v>250</v>
      </c>
      <c r="G37" s="5">
        <v>29238</v>
      </c>
      <c r="H37" s="7" t="s">
        <v>251</v>
      </c>
      <c r="I37" s="1">
        <v>44805</v>
      </c>
      <c r="J37" s="12">
        <v>44926</v>
      </c>
      <c r="K37" s="13">
        <f>+O37*1.16</f>
        <v>988319.99999999988</v>
      </c>
      <c r="M37" s="13">
        <f t="shared" si="2"/>
        <v>988319.99999999988</v>
      </c>
      <c r="O37" s="2">
        <v>852000</v>
      </c>
      <c r="P37">
        <v>42060418</v>
      </c>
      <c r="Q37" s="1">
        <v>44809</v>
      </c>
      <c r="U37" s="1">
        <v>44805</v>
      </c>
      <c r="V37" t="s">
        <v>50</v>
      </c>
      <c r="W37" t="s">
        <v>253</v>
      </c>
      <c r="Z37">
        <v>33900012</v>
      </c>
    </row>
    <row r="38" spans="1:29">
      <c r="A38" t="s">
        <v>248</v>
      </c>
      <c r="C38" s="4" t="s">
        <v>68</v>
      </c>
      <c r="D38" t="s">
        <v>249</v>
      </c>
      <c r="E38" t="s">
        <v>30</v>
      </c>
      <c r="F38" t="s">
        <v>101</v>
      </c>
      <c r="G38" s="5">
        <v>25409</v>
      </c>
      <c r="H38" s="7" t="s">
        <v>252</v>
      </c>
      <c r="I38" s="1">
        <v>44805</v>
      </c>
      <c r="J38" s="12">
        <v>44834</v>
      </c>
      <c r="K38" s="13">
        <f>+O38*1.16</f>
        <v>2668036.3775999998</v>
      </c>
      <c r="M38" s="13">
        <f t="shared" si="2"/>
        <v>2668036.3775999998</v>
      </c>
      <c r="O38" s="2">
        <v>2300031.36</v>
      </c>
      <c r="P38">
        <v>42060419</v>
      </c>
      <c r="Q38" s="1">
        <v>44813</v>
      </c>
      <c r="U38" s="1">
        <v>44805</v>
      </c>
      <c r="V38" t="s">
        <v>50</v>
      </c>
      <c r="W38" t="s">
        <v>253</v>
      </c>
      <c r="Z38">
        <v>33900012</v>
      </c>
    </row>
    <row r="39" spans="1:29">
      <c r="A39" t="s">
        <v>256</v>
      </c>
      <c r="B39" s="4">
        <v>2507797</v>
      </c>
      <c r="C39" s="4" t="s">
        <v>68</v>
      </c>
      <c r="D39" t="s">
        <v>257</v>
      </c>
      <c r="E39" t="s">
        <v>31</v>
      </c>
      <c r="F39" t="s">
        <v>258</v>
      </c>
      <c r="G39" s="5">
        <v>88743</v>
      </c>
      <c r="H39" s="21" t="s">
        <v>259</v>
      </c>
      <c r="I39" s="1">
        <v>44862</v>
      </c>
      <c r="J39" s="12">
        <v>44926</v>
      </c>
      <c r="K39" s="13">
        <f>+O39*1.16</f>
        <v>11992849.1612</v>
      </c>
      <c r="M39" s="13">
        <f t="shared" si="2"/>
        <v>11992849.1612</v>
      </c>
      <c r="O39" s="13">
        <v>10338663.07</v>
      </c>
      <c r="P39">
        <v>42060421</v>
      </c>
      <c r="Q39" s="1">
        <v>44867</v>
      </c>
      <c r="S39" s="1">
        <v>44833</v>
      </c>
      <c r="T39" s="1">
        <v>44855</v>
      </c>
      <c r="U39" s="1">
        <v>44862</v>
      </c>
      <c r="V39" t="s">
        <v>51</v>
      </c>
      <c r="W39" t="s">
        <v>55</v>
      </c>
      <c r="Z39">
        <v>33900012</v>
      </c>
    </row>
    <row r="48" spans="1:29">
      <c r="D48" s="8" t="s">
        <v>134</v>
      </c>
    </row>
    <row r="49" spans="4:4">
      <c r="D49" s="17" t="s">
        <v>135</v>
      </c>
    </row>
    <row r="50" spans="4:4">
      <c r="D50" s="18" t="s">
        <v>136</v>
      </c>
    </row>
    <row r="51" spans="4:4">
      <c r="D51" s="19" t="s">
        <v>137</v>
      </c>
    </row>
  </sheetData>
  <autoFilter ref="A1:AD39">
    <filterColumn colId="7">
      <filters>
        <filter val="ABAN22ER04060018"/>
        <filter val="ABAP22ER03050053"/>
        <filter val="SEIA22ER04180055"/>
        <filter val="SEIA22ER04190010"/>
        <filter val="SEIA22ER04190056"/>
        <filter val="SEIA22ER04280043"/>
        <filter val="SEIA22ER21140047"/>
        <filter val="SEIN22ER04210058"/>
        <filter val="SEIN22ER04250028"/>
        <filter val="SEIN22ER04250035"/>
        <filter val="SEIN22ER04260027"/>
        <filter val="SEIN22ER04280046"/>
        <filter val="SEIN22ER04290011"/>
        <filter val="SEIN22ER04300039"/>
        <filter val="SEIN22ER21140054"/>
        <filter val="SEIP22ER04170041"/>
        <filter val="SEIP22ER04170045"/>
        <filter val="SEIP22ER04200044"/>
        <filter val="SEIP22ER04240048"/>
      </filters>
    </filterColumn>
  </autoFilter>
  <pageMargins left="0.7" right="0.7" top="0.75" bottom="0.75" header="0.3" footer="0.3"/>
  <pageSetup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 filterMode="1">
    <pageSetUpPr fitToPage="1"/>
  </sheetPr>
  <dimension ref="A1:AA31"/>
  <sheetViews>
    <sheetView workbookViewId="0">
      <pane ySplit="1" topLeftCell="A2" activePane="bottomLeft" state="frozen"/>
      <selection pane="bottomLeft" activeCell="F30" sqref="F30"/>
    </sheetView>
  </sheetViews>
  <sheetFormatPr baseColWidth="10" defaultRowHeight="15"/>
  <cols>
    <col min="1" max="1" width="31.7109375" bestFit="1" customWidth="1"/>
    <col min="2" max="2" width="16.85546875" customWidth="1"/>
    <col min="3" max="3" width="15.28515625" style="4" customWidth="1"/>
    <col min="4" max="4" width="58.140625" customWidth="1"/>
    <col min="5" max="5" width="36.85546875" customWidth="1"/>
    <col min="6" max="6" width="27.5703125" customWidth="1"/>
    <col min="7" max="7" width="14" customWidth="1"/>
    <col min="8" max="8" width="18.5703125" customWidth="1"/>
    <col min="9" max="10" width="10.7109375" bestFit="1" customWidth="1"/>
    <col min="11" max="11" width="14.140625" style="2" bestFit="1" customWidth="1"/>
    <col min="12" max="12" width="15.140625" style="2" bestFit="1" customWidth="1"/>
    <col min="13" max="13" width="9" bestFit="1" customWidth="1"/>
    <col min="14" max="15" width="13.42578125" customWidth="1"/>
    <col min="16" max="16" width="16.42578125" customWidth="1"/>
    <col min="17" max="17" width="17.140625" customWidth="1"/>
    <col min="19" max="19" width="40.7109375" bestFit="1" customWidth="1"/>
  </cols>
  <sheetData>
    <row r="1" spans="1:27" s="47" customFormat="1" ht="26.25" customHeight="1">
      <c r="A1" s="47" t="s">
        <v>19</v>
      </c>
      <c r="B1" s="47" t="s">
        <v>141</v>
      </c>
      <c r="C1" s="47" t="s">
        <v>71</v>
      </c>
      <c r="D1" s="47" t="s">
        <v>66</v>
      </c>
      <c r="E1" s="47" t="s">
        <v>95</v>
      </c>
      <c r="F1" s="47" t="s">
        <v>13</v>
      </c>
      <c r="G1" s="47" t="s">
        <v>89</v>
      </c>
      <c r="H1" s="20" t="s">
        <v>0</v>
      </c>
      <c r="I1" s="10" t="s">
        <v>121</v>
      </c>
      <c r="J1" s="33" t="s">
        <v>122</v>
      </c>
      <c r="K1" s="34" t="s">
        <v>7</v>
      </c>
      <c r="L1" s="3" t="s">
        <v>8</v>
      </c>
      <c r="M1" s="47" t="s">
        <v>2</v>
      </c>
      <c r="N1" s="47" t="s">
        <v>3</v>
      </c>
      <c r="O1" s="47" t="s">
        <v>12</v>
      </c>
      <c r="P1" s="47" t="s">
        <v>4</v>
      </c>
      <c r="Q1" s="47" t="s">
        <v>5</v>
      </c>
      <c r="R1" s="14" t="s">
        <v>6</v>
      </c>
      <c r="S1" s="47" t="s">
        <v>11</v>
      </c>
      <c r="T1" s="47" t="s">
        <v>14</v>
      </c>
      <c r="U1" s="47" t="s">
        <v>15</v>
      </c>
      <c r="V1" s="47" t="s">
        <v>16</v>
      </c>
      <c r="W1" s="47" t="s">
        <v>17</v>
      </c>
      <c r="X1" s="47" t="s">
        <v>18</v>
      </c>
      <c r="Y1" s="47" t="s">
        <v>90</v>
      </c>
      <c r="Z1" s="3" t="s">
        <v>195</v>
      </c>
      <c r="AA1" s="47" t="s">
        <v>1</v>
      </c>
    </row>
    <row r="2" spans="1:27" s="7" customFormat="1" hidden="1">
      <c r="A2" s="7" t="s">
        <v>320</v>
      </c>
      <c r="C2" s="11" t="s">
        <v>69</v>
      </c>
      <c r="D2" s="7" t="s">
        <v>321</v>
      </c>
      <c r="E2" s="7" t="s">
        <v>109</v>
      </c>
      <c r="F2" s="7" t="s">
        <v>322</v>
      </c>
      <c r="G2" s="7">
        <v>142773</v>
      </c>
      <c r="H2" s="7" t="s">
        <v>302</v>
      </c>
      <c r="I2" s="12">
        <v>44927</v>
      </c>
      <c r="J2" s="12">
        <v>45291</v>
      </c>
      <c r="K2" s="2">
        <f t="shared" ref="K2:K7" si="0">+L2*1.16</f>
        <v>102479.03999999999</v>
      </c>
      <c r="L2" s="13">
        <v>88344</v>
      </c>
      <c r="M2" s="46">
        <v>42061619</v>
      </c>
      <c r="N2" s="49">
        <v>44930</v>
      </c>
      <c r="P2" s="12"/>
      <c r="R2" s="12">
        <v>44922</v>
      </c>
      <c r="S2" s="7" t="s">
        <v>50</v>
      </c>
      <c r="T2" s="7" t="s">
        <v>287</v>
      </c>
    </row>
    <row r="3" spans="1:27" hidden="1">
      <c r="A3" t="s">
        <v>323</v>
      </c>
      <c r="C3" s="11" t="s">
        <v>69</v>
      </c>
      <c r="D3" t="s">
        <v>324</v>
      </c>
      <c r="E3" s="7" t="s">
        <v>109</v>
      </c>
      <c r="F3" t="s">
        <v>325</v>
      </c>
      <c r="G3">
        <v>129003</v>
      </c>
      <c r="H3" t="s">
        <v>303</v>
      </c>
      <c r="I3" s="12">
        <v>44927</v>
      </c>
      <c r="J3" s="12">
        <v>45291</v>
      </c>
      <c r="K3" s="2">
        <f t="shared" si="0"/>
        <v>222847.59999999998</v>
      </c>
      <c r="L3" s="2">
        <v>192110</v>
      </c>
      <c r="M3">
        <v>42062421</v>
      </c>
      <c r="N3" s="1">
        <v>44931</v>
      </c>
      <c r="R3" s="12">
        <v>44922</v>
      </c>
      <c r="S3" s="7" t="s">
        <v>50</v>
      </c>
      <c r="T3" s="7" t="s">
        <v>287</v>
      </c>
    </row>
    <row r="4" spans="1:27" hidden="1">
      <c r="A4" t="s">
        <v>326</v>
      </c>
      <c r="C4" s="11" t="s">
        <v>69</v>
      </c>
      <c r="D4" t="s">
        <v>327</v>
      </c>
      <c r="E4" s="7" t="s">
        <v>109</v>
      </c>
      <c r="F4" t="s">
        <v>328</v>
      </c>
      <c r="G4">
        <v>135212</v>
      </c>
      <c r="H4" t="s">
        <v>304</v>
      </c>
      <c r="I4" s="12">
        <v>44927</v>
      </c>
      <c r="J4" s="12">
        <v>45291</v>
      </c>
      <c r="K4" s="2">
        <f t="shared" si="0"/>
        <v>129999.01919999998</v>
      </c>
      <c r="L4" s="2">
        <v>112068.12</v>
      </c>
      <c r="M4">
        <v>42062501</v>
      </c>
      <c r="N4" s="1">
        <v>44936</v>
      </c>
      <c r="R4" s="12">
        <v>44922</v>
      </c>
      <c r="S4" s="7" t="s">
        <v>50</v>
      </c>
      <c r="T4" s="7" t="s">
        <v>287</v>
      </c>
    </row>
    <row r="5" spans="1:27" hidden="1">
      <c r="A5" t="s">
        <v>329</v>
      </c>
      <c r="C5" s="11" t="s">
        <v>69</v>
      </c>
      <c r="D5" t="s">
        <v>330</v>
      </c>
      <c r="E5" s="7" t="s">
        <v>109</v>
      </c>
      <c r="F5" t="s">
        <v>33</v>
      </c>
      <c r="G5">
        <v>35108</v>
      </c>
      <c r="H5" t="s">
        <v>305</v>
      </c>
      <c r="I5" s="12">
        <v>44927</v>
      </c>
      <c r="J5" s="12">
        <v>45291</v>
      </c>
      <c r="K5" s="2">
        <f t="shared" si="0"/>
        <v>253158.39999999999</v>
      </c>
      <c r="L5" s="2">
        <v>218240</v>
      </c>
      <c r="M5">
        <v>42061601</v>
      </c>
      <c r="N5" s="1">
        <v>44936</v>
      </c>
      <c r="R5" s="12">
        <v>44922</v>
      </c>
      <c r="S5" s="7" t="s">
        <v>50</v>
      </c>
      <c r="T5" s="7" t="s">
        <v>287</v>
      </c>
    </row>
    <row r="6" spans="1:27" hidden="1">
      <c r="A6" t="s">
        <v>332</v>
      </c>
      <c r="C6" s="11" t="s">
        <v>70</v>
      </c>
      <c r="D6" t="s">
        <v>331</v>
      </c>
      <c r="E6" s="7" t="s">
        <v>110</v>
      </c>
      <c r="F6" t="s">
        <v>117</v>
      </c>
      <c r="G6">
        <v>122156</v>
      </c>
      <c r="H6" t="s">
        <v>306</v>
      </c>
      <c r="I6" s="12">
        <v>44927</v>
      </c>
      <c r="J6" s="12">
        <v>45291</v>
      </c>
      <c r="K6" s="2">
        <f t="shared" si="0"/>
        <v>599503.07999999996</v>
      </c>
      <c r="L6" s="2">
        <v>516813</v>
      </c>
      <c r="M6">
        <v>42062506</v>
      </c>
      <c r="N6" s="1">
        <v>44936</v>
      </c>
      <c r="R6" s="1">
        <v>44928</v>
      </c>
      <c r="S6" s="7" t="s">
        <v>50</v>
      </c>
      <c r="T6" s="7" t="s">
        <v>287</v>
      </c>
    </row>
    <row r="7" spans="1:27" hidden="1">
      <c r="A7" t="s">
        <v>334</v>
      </c>
      <c r="C7" s="11" t="s">
        <v>69</v>
      </c>
      <c r="D7" t="s">
        <v>333</v>
      </c>
      <c r="E7" s="7" t="s">
        <v>109</v>
      </c>
      <c r="F7" t="s">
        <v>335</v>
      </c>
      <c r="G7">
        <v>149955</v>
      </c>
      <c r="H7" t="s">
        <v>307</v>
      </c>
      <c r="I7" s="12">
        <v>44927</v>
      </c>
      <c r="J7" s="12">
        <v>45291</v>
      </c>
      <c r="K7" s="2">
        <f t="shared" si="0"/>
        <v>265176</v>
      </c>
      <c r="L7" s="2">
        <v>228600</v>
      </c>
      <c r="M7">
        <v>42062106</v>
      </c>
      <c r="N7" s="1">
        <v>45289</v>
      </c>
      <c r="R7" s="1">
        <v>45287</v>
      </c>
      <c r="S7" s="7" t="s">
        <v>50</v>
      </c>
      <c r="T7" s="7" t="s">
        <v>287</v>
      </c>
    </row>
    <row r="8" spans="1:27" hidden="1">
      <c r="A8" t="s">
        <v>378</v>
      </c>
      <c r="C8" s="11" t="s">
        <v>69</v>
      </c>
      <c r="D8" t="s">
        <v>379</v>
      </c>
      <c r="E8" s="7" t="s">
        <v>109</v>
      </c>
      <c r="F8" t="s">
        <v>32</v>
      </c>
      <c r="G8">
        <v>35101</v>
      </c>
      <c r="H8" t="s">
        <v>381</v>
      </c>
      <c r="I8" s="1">
        <v>44993</v>
      </c>
      <c r="J8" s="1">
        <v>45291</v>
      </c>
      <c r="K8" s="2">
        <v>59987.4</v>
      </c>
      <c r="L8" s="2">
        <v>59987.4</v>
      </c>
      <c r="M8" t="s">
        <v>383</v>
      </c>
      <c r="N8" s="1">
        <v>44999</v>
      </c>
      <c r="R8" s="1">
        <v>44993</v>
      </c>
      <c r="S8" s="7" t="s">
        <v>50</v>
      </c>
      <c r="T8" s="7" t="s">
        <v>287</v>
      </c>
    </row>
    <row r="9" spans="1:27" hidden="1">
      <c r="A9" t="s">
        <v>377</v>
      </c>
      <c r="C9" s="11" t="s">
        <v>69</v>
      </c>
      <c r="D9" t="s">
        <v>380</v>
      </c>
      <c r="E9" s="7" t="s">
        <v>109</v>
      </c>
      <c r="F9" t="s">
        <v>32</v>
      </c>
      <c r="G9">
        <v>35101</v>
      </c>
      <c r="H9" t="s">
        <v>382</v>
      </c>
      <c r="I9" s="1">
        <v>44993</v>
      </c>
      <c r="J9" s="1">
        <v>45291</v>
      </c>
      <c r="K9" s="2">
        <v>279970.8</v>
      </c>
      <c r="L9" s="2">
        <v>279970.8</v>
      </c>
      <c r="M9" t="s">
        <v>384</v>
      </c>
      <c r="N9" s="1">
        <v>44999</v>
      </c>
      <c r="R9" s="1">
        <v>44993</v>
      </c>
      <c r="S9" s="7" t="s">
        <v>50</v>
      </c>
      <c r="T9" s="7" t="s">
        <v>287</v>
      </c>
    </row>
    <row r="10" spans="1:27" hidden="1">
      <c r="A10" t="s">
        <v>451</v>
      </c>
      <c r="C10" s="11" t="s">
        <v>70</v>
      </c>
      <c r="D10" t="s">
        <v>433</v>
      </c>
      <c r="E10" s="7" t="s">
        <v>110</v>
      </c>
      <c r="F10" t="s">
        <v>430</v>
      </c>
      <c r="G10" t="s">
        <v>427</v>
      </c>
      <c r="H10" t="s">
        <v>424</v>
      </c>
      <c r="I10" s="1">
        <v>45042</v>
      </c>
      <c r="J10" s="1">
        <v>45291</v>
      </c>
      <c r="K10" s="2">
        <f>+L10*1.16</f>
        <v>5799814.3999999994</v>
      </c>
      <c r="L10" s="2">
        <v>4999840</v>
      </c>
      <c r="M10" t="s">
        <v>434</v>
      </c>
      <c r="N10" s="1">
        <v>45044</v>
      </c>
      <c r="R10" s="1">
        <v>45042</v>
      </c>
      <c r="S10" s="7" t="s">
        <v>435</v>
      </c>
      <c r="T10" t="s">
        <v>436</v>
      </c>
    </row>
    <row r="11" spans="1:27" hidden="1">
      <c r="A11" t="s">
        <v>451</v>
      </c>
      <c r="C11" s="11" t="s">
        <v>70</v>
      </c>
      <c r="D11" t="s">
        <v>433</v>
      </c>
      <c r="E11" s="7" t="s">
        <v>110</v>
      </c>
      <c r="F11" t="s">
        <v>431</v>
      </c>
      <c r="G11" t="s">
        <v>428</v>
      </c>
      <c r="H11" t="s">
        <v>425</v>
      </c>
      <c r="I11" s="1">
        <v>45042</v>
      </c>
      <c r="J11" s="1">
        <v>45291</v>
      </c>
      <c r="K11" s="2">
        <f t="shared" ref="K11:K12" si="1">+L11*1.16</f>
        <v>4616852.0839999998</v>
      </c>
      <c r="L11" s="2">
        <v>3980044.9</v>
      </c>
      <c r="M11" t="s">
        <v>434</v>
      </c>
      <c r="N11" s="1">
        <v>45044</v>
      </c>
      <c r="R11" s="1">
        <v>45042</v>
      </c>
      <c r="S11" s="7" t="s">
        <v>435</v>
      </c>
      <c r="T11" t="s">
        <v>436</v>
      </c>
    </row>
    <row r="12" spans="1:27" hidden="1">
      <c r="A12" t="s">
        <v>451</v>
      </c>
      <c r="C12" s="11" t="s">
        <v>70</v>
      </c>
      <c r="D12" t="s">
        <v>433</v>
      </c>
      <c r="E12" s="7" t="s">
        <v>110</v>
      </c>
      <c r="F12" t="s">
        <v>432</v>
      </c>
      <c r="G12" t="s">
        <v>429</v>
      </c>
      <c r="H12" t="s">
        <v>426</v>
      </c>
      <c r="I12" s="1">
        <v>45042</v>
      </c>
      <c r="J12" s="1">
        <v>45291</v>
      </c>
      <c r="K12" s="2">
        <f t="shared" si="1"/>
        <v>1359211.44</v>
      </c>
      <c r="L12" s="2">
        <v>1171734</v>
      </c>
      <c r="M12" t="s">
        <v>434</v>
      </c>
      <c r="N12" s="1">
        <v>45044</v>
      </c>
      <c r="R12" s="1">
        <v>45042</v>
      </c>
      <c r="S12" s="7" t="s">
        <v>435</v>
      </c>
      <c r="T12" t="s">
        <v>436</v>
      </c>
    </row>
    <row r="13" spans="1:27" hidden="1">
      <c r="A13" t="s">
        <v>456</v>
      </c>
      <c r="C13" s="11" t="s">
        <v>273</v>
      </c>
      <c r="D13" t="s">
        <v>457</v>
      </c>
      <c r="E13" s="7" t="s">
        <v>458</v>
      </c>
      <c r="F13" t="s">
        <v>459</v>
      </c>
      <c r="H13" t="s">
        <v>453</v>
      </c>
      <c r="I13" s="1">
        <v>45068</v>
      </c>
      <c r="J13" s="1">
        <v>45291</v>
      </c>
      <c r="K13" s="2">
        <f t="shared" ref="K13:K18" si="2">+L13*1.16</f>
        <v>452399.99999999994</v>
      </c>
      <c r="L13" s="2">
        <v>390000</v>
      </c>
      <c r="M13">
        <v>42062508</v>
      </c>
      <c r="N13" s="1">
        <v>45070</v>
      </c>
      <c r="R13" s="1">
        <v>45068</v>
      </c>
      <c r="S13" s="7" t="s">
        <v>50</v>
      </c>
      <c r="T13" s="7" t="s">
        <v>287</v>
      </c>
    </row>
    <row r="14" spans="1:27" hidden="1">
      <c r="A14" t="s">
        <v>468</v>
      </c>
      <c r="C14" s="11" t="s">
        <v>70</v>
      </c>
      <c r="D14" t="s">
        <v>464</v>
      </c>
      <c r="E14" s="7" t="s">
        <v>110</v>
      </c>
      <c r="F14" t="s">
        <v>462</v>
      </c>
      <c r="H14" t="s">
        <v>461</v>
      </c>
      <c r="I14" s="1">
        <v>45064</v>
      </c>
      <c r="J14" s="1">
        <v>45291</v>
      </c>
      <c r="K14" s="2">
        <f t="shared" si="2"/>
        <v>12161874.153199999</v>
      </c>
      <c r="L14" s="2">
        <v>10484374.27</v>
      </c>
      <c r="M14">
        <v>42062509</v>
      </c>
      <c r="N14" s="1">
        <v>45065</v>
      </c>
      <c r="O14">
        <f>+L14/1000</f>
        <v>10484.37427</v>
      </c>
      <c r="R14" s="1">
        <v>45064</v>
      </c>
      <c r="S14" s="7" t="s">
        <v>466</v>
      </c>
      <c r="T14" s="7" t="s">
        <v>55</v>
      </c>
    </row>
    <row r="15" spans="1:27" hidden="1">
      <c r="A15" t="s">
        <v>467</v>
      </c>
      <c r="C15" s="11" t="s">
        <v>70</v>
      </c>
      <c r="D15" t="s">
        <v>465</v>
      </c>
      <c r="E15" s="7" t="s">
        <v>110</v>
      </c>
      <c r="F15" t="s">
        <v>463</v>
      </c>
      <c r="H15" t="s">
        <v>460</v>
      </c>
      <c r="I15" s="1">
        <v>45055</v>
      </c>
      <c r="J15" s="1">
        <v>45291</v>
      </c>
      <c r="K15" s="2">
        <f t="shared" si="2"/>
        <v>10477291.68</v>
      </c>
      <c r="L15" s="2">
        <v>9032148</v>
      </c>
      <c r="M15">
        <v>42062509</v>
      </c>
      <c r="N15" s="1">
        <v>45057</v>
      </c>
      <c r="R15" s="1">
        <v>45055</v>
      </c>
      <c r="S15" s="7" t="s">
        <v>466</v>
      </c>
      <c r="T15" s="7" t="s">
        <v>55</v>
      </c>
    </row>
    <row r="16" spans="1:27">
      <c r="A16" t="s">
        <v>525</v>
      </c>
      <c r="C16" s="11"/>
      <c r="D16" t="s">
        <v>470</v>
      </c>
      <c r="E16" s="7" t="s">
        <v>110</v>
      </c>
      <c r="F16" t="s">
        <v>471</v>
      </c>
      <c r="H16" t="s">
        <v>469</v>
      </c>
      <c r="I16" s="1">
        <v>45078</v>
      </c>
      <c r="J16" s="1">
        <v>45291</v>
      </c>
      <c r="K16" s="2">
        <f t="shared" si="2"/>
        <v>699944</v>
      </c>
      <c r="L16" s="2">
        <v>603400</v>
      </c>
      <c r="M16">
        <v>42062508</v>
      </c>
      <c r="N16" s="1">
        <v>45084</v>
      </c>
      <c r="R16" s="1">
        <v>45078</v>
      </c>
      <c r="S16" s="7" t="s">
        <v>50</v>
      </c>
      <c r="T16" s="7" t="s">
        <v>287</v>
      </c>
    </row>
    <row r="17" spans="1:20">
      <c r="A17" t="s">
        <v>524</v>
      </c>
      <c r="C17" s="11"/>
      <c r="D17" t="s">
        <v>522</v>
      </c>
      <c r="E17" s="7" t="s">
        <v>110</v>
      </c>
      <c r="F17" s="108" t="s">
        <v>523</v>
      </c>
      <c r="H17" t="s">
        <v>472</v>
      </c>
      <c r="I17" s="1">
        <v>45082</v>
      </c>
      <c r="J17" s="1">
        <v>45291</v>
      </c>
      <c r="K17" s="2">
        <f t="shared" si="2"/>
        <v>2494899</v>
      </c>
      <c r="L17" s="2">
        <v>2150775</v>
      </c>
      <c r="M17">
        <v>42062502</v>
      </c>
      <c r="N17" s="1">
        <v>45089</v>
      </c>
      <c r="R17" s="1">
        <v>45082</v>
      </c>
      <c r="S17" s="7" t="s">
        <v>435</v>
      </c>
    </row>
    <row r="18" spans="1:20">
      <c r="A18" t="s">
        <v>526</v>
      </c>
      <c r="C18" s="11"/>
      <c r="D18" t="s">
        <v>475</v>
      </c>
      <c r="E18" s="7" t="s">
        <v>110</v>
      </c>
      <c r="F18" t="s">
        <v>476</v>
      </c>
      <c r="H18" t="s">
        <v>474</v>
      </c>
      <c r="I18" s="1">
        <v>45096</v>
      </c>
      <c r="J18" s="1">
        <v>45291</v>
      </c>
      <c r="K18" s="2">
        <f t="shared" si="2"/>
        <v>1499999.9903999998</v>
      </c>
      <c r="L18" s="2">
        <v>1293103.44</v>
      </c>
      <c r="M18">
        <v>42060906</v>
      </c>
      <c r="N18" s="1">
        <v>45100</v>
      </c>
      <c r="R18" s="1">
        <v>45096</v>
      </c>
      <c r="S18" s="7" t="s">
        <v>435</v>
      </c>
    </row>
    <row r="19" spans="1:20">
      <c r="A19" t="s">
        <v>526</v>
      </c>
      <c r="C19" s="11"/>
      <c r="D19" t="s">
        <v>485</v>
      </c>
      <c r="E19" s="7" t="s">
        <v>110</v>
      </c>
      <c r="F19" t="s">
        <v>476</v>
      </c>
      <c r="H19" t="s">
        <v>489</v>
      </c>
      <c r="I19" s="1">
        <v>45096</v>
      </c>
      <c r="J19" s="1">
        <v>45291</v>
      </c>
      <c r="K19" s="2">
        <f t="shared" ref="K19:K22" si="3">+L19*1.16</f>
        <v>580000</v>
      </c>
      <c r="L19" s="2">
        <v>500000</v>
      </c>
      <c r="M19">
        <v>42062517</v>
      </c>
      <c r="N19" s="1">
        <v>45100</v>
      </c>
      <c r="R19" s="1">
        <v>45096</v>
      </c>
      <c r="S19" s="7" t="s">
        <v>435</v>
      </c>
    </row>
    <row r="20" spans="1:20">
      <c r="A20" t="s">
        <v>526</v>
      </c>
      <c r="C20" s="11"/>
      <c r="D20" t="s">
        <v>486</v>
      </c>
      <c r="E20" s="7" t="s">
        <v>110</v>
      </c>
      <c r="F20" t="s">
        <v>476</v>
      </c>
      <c r="H20" t="s">
        <v>477</v>
      </c>
      <c r="I20" s="1">
        <v>45096</v>
      </c>
      <c r="J20" s="1">
        <v>45291</v>
      </c>
      <c r="K20" s="2">
        <f t="shared" si="3"/>
        <v>3419999.9975999994</v>
      </c>
      <c r="L20" s="2">
        <v>2948275.86</v>
      </c>
      <c r="M20">
        <v>42062527</v>
      </c>
      <c r="N20" s="1">
        <v>45100</v>
      </c>
      <c r="R20" s="1">
        <v>45096</v>
      </c>
      <c r="S20" s="7" t="s">
        <v>435</v>
      </c>
    </row>
    <row r="21" spans="1:20">
      <c r="A21" t="s">
        <v>526</v>
      </c>
      <c r="C21" s="11"/>
      <c r="D21" t="s">
        <v>487</v>
      </c>
      <c r="E21" s="7" t="s">
        <v>110</v>
      </c>
      <c r="F21" t="s">
        <v>476</v>
      </c>
      <c r="H21" t="s">
        <v>478</v>
      </c>
      <c r="I21" s="1">
        <v>45096</v>
      </c>
      <c r="J21" s="1">
        <v>45291</v>
      </c>
      <c r="K21" s="2">
        <f t="shared" si="3"/>
        <v>2340000.0007999996</v>
      </c>
      <c r="L21" s="2">
        <v>2017241.38</v>
      </c>
      <c r="M21">
        <v>42062529</v>
      </c>
      <c r="N21" s="1">
        <v>45100</v>
      </c>
      <c r="R21" s="1">
        <v>45096</v>
      </c>
      <c r="S21" s="7" t="s">
        <v>435</v>
      </c>
    </row>
    <row r="22" spans="1:20">
      <c r="A22" t="s">
        <v>526</v>
      </c>
      <c r="C22" s="11"/>
      <c r="D22" t="s">
        <v>488</v>
      </c>
      <c r="E22" s="7" t="s">
        <v>110</v>
      </c>
      <c r="F22" t="s">
        <v>476</v>
      </c>
      <c r="H22" t="s">
        <v>479</v>
      </c>
      <c r="I22" s="1">
        <v>45096</v>
      </c>
      <c r="J22" s="1">
        <v>45291</v>
      </c>
      <c r="K22" s="2">
        <f t="shared" si="3"/>
        <v>1610000.0063999998</v>
      </c>
      <c r="L22" s="2">
        <v>1387931.04</v>
      </c>
      <c r="M22">
        <v>42062530</v>
      </c>
      <c r="N22" s="1">
        <v>45100</v>
      </c>
      <c r="R22" s="1">
        <v>45096</v>
      </c>
      <c r="S22" s="7" t="s">
        <v>435</v>
      </c>
    </row>
    <row r="23" spans="1:20">
      <c r="A23" t="s">
        <v>498</v>
      </c>
      <c r="C23" s="11"/>
      <c r="D23" t="s">
        <v>532</v>
      </c>
      <c r="E23" s="7" t="s">
        <v>110</v>
      </c>
      <c r="F23" t="s">
        <v>490</v>
      </c>
      <c r="H23" t="s">
        <v>527</v>
      </c>
      <c r="I23" s="1">
        <v>45103</v>
      </c>
      <c r="J23" s="1">
        <v>45291</v>
      </c>
      <c r="K23" s="2">
        <v>1408240</v>
      </c>
      <c r="L23" s="2">
        <v>1214000</v>
      </c>
      <c r="M23">
        <v>42062508</v>
      </c>
      <c r="N23" s="1">
        <v>45103</v>
      </c>
    </row>
    <row r="24" spans="1:20">
      <c r="A24" t="s">
        <v>498</v>
      </c>
      <c r="C24" s="11"/>
      <c r="D24" t="s">
        <v>533</v>
      </c>
      <c r="E24" s="7" t="s">
        <v>110</v>
      </c>
      <c r="F24" t="s">
        <v>491</v>
      </c>
      <c r="H24" t="s">
        <v>529</v>
      </c>
      <c r="I24" s="1">
        <v>45103</v>
      </c>
      <c r="J24" s="1">
        <v>45291</v>
      </c>
      <c r="K24" s="2">
        <v>1414040</v>
      </c>
      <c r="L24" s="2">
        <v>1219000</v>
      </c>
      <c r="M24">
        <v>42062508</v>
      </c>
      <c r="N24" s="1">
        <v>45103</v>
      </c>
    </row>
    <row r="25" spans="1:20">
      <c r="A25" t="s">
        <v>498</v>
      </c>
      <c r="C25" s="11"/>
      <c r="D25" t="s">
        <v>534</v>
      </c>
      <c r="E25" s="7" t="s">
        <v>110</v>
      </c>
      <c r="F25" t="s">
        <v>492</v>
      </c>
      <c r="H25" t="s">
        <v>528</v>
      </c>
      <c r="I25" s="1">
        <v>45103</v>
      </c>
      <c r="J25" s="1">
        <v>45291</v>
      </c>
      <c r="K25" s="2">
        <v>557820.10399999993</v>
      </c>
      <c r="L25" s="2">
        <v>480879.4</v>
      </c>
      <c r="M25">
        <v>42062508</v>
      </c>
      <c r="N25" s="1">
        <v>45103</v>
      </c>
    </row>
    <row r="26" spans="1:20">
      <c r="A26" t="s">
        <v>498</v>
      </c>
      <c r="C26" s="11"/>
      <c r="D26" t="s">
        <v>535</v>
      </c>
      <c r="E26" s="7" t="s">
        <v>110</v>
      </c>
      <c r="F26" t="s">
        <v>493</v>
      </c>
      <c r="H26" t="s">
        <v>530</v>
      </c>
      <c r="I26" s="1">
        <v>45103</v>
      </c>
      <c r="J26" s="1">
        <v>45291</v>
      </c>
      <c r="K26" s="2">
        <v>11134840</v>
      </c>
      <c r="L26" s="2">
        <v>9599000</v>
      </c>
      <c r="M26">
        <v>42062508</v>
      </c>
      <c r="N26" s="1">
        <v>45103</v>
      </c>
    </row>
    <row r="27" spans="1:20">
      <c r="A27" t="s">
        <v>498</v>
      </c>
      <c r="C27" s="11"/>
      <c r="D27" t="s">
        <v>536</v>
      </c>
      <c r="E27" s="7" t="s">
        <v>110</v>
      </c>
      <c r="F27" t="s">
        <v>494</v>
      </c>
      <c r="H27" t="s">
        <v>531</v>
      </c>
      <c r="I27" s="1">
        <v>45103</v>
      </c>
      <c r="J27" s="1">
        <v>45291</v>
      </c>
      <c r="K27" s="2">
        <v>542880</v>
      </c>
      <c r="L27" s="2">
        <v>468000</v>
      </c>
      <c r="M27">
        <v>42062508</v>
      </c>
      <c r="N27" s="1">
        <v>45103</v>
      </c>
    </row>
    <row r="28" spans="1:20">
      <c r="C28" s="11"/>
      <c r="D28" t="s">
        <v>433</v>
      </c>
      <c r="E28" s="7" t="s">
        <v>110</v>
      </c>
      <c r="F28" t="s">
        <v>505</v>
      </c>
      <c r="H28" t="s">
        <v>500</v>
      </c>
      <c r="I28" s="1">
        <v>45103</v>
      </c>
      <c r="J28" s="1">
        <v>45291</v>
      </c>
      <c r="N28" s="1">
        <v>45089</v>
      </c>
      <c r="R28" s="1">
        <v>45082</v>
      </c>
      <c r="S28" s="7" t="s">
        <v>435</v>
      </c>
      <c r="T28" t="s">
        <v>114</v>
      </c>
    </row>
    <row r="29" spans="1:20">
      <c r="C29" s="11"/>
      <c r="D29" t="s">
        <v>433</v>
      </c>
      <c r="E29" s="7" t="s">
        <v>110</v>
      </c>
      <c r="F29" t="s">
        <v>430</v>
      </c>
      <c r="H29" t="s">
        <v>501</v>
      </c>
      <c r="I29" s="1">
        <v>45103</v>
      </c>
      <c r="J29" s="1">
        <v>45291</v>
      </c>
    </row>
    <row r="30" spans="1:20">
      <c r="C30" s="11"/>
      <c r="D30" t="s">
        <v>504</v>
      </c>
      <c r="E30" s="7" t="s">
        <v>110</v>
      </c>
      <c r="F30" t="s">
        <v>506</v>
      </c>
      <c r="H30" t="s">
        <v>502</v>
      </c>
      <c r="I30" s="1">
        <v>45103</v>
      </c>
      <c r="J30" s="1">
        <v>45291</v>
      </c>
    </row>
    <row r="31" spans="1:20">
      <c r="C31" s="11"/>
      <c r="D31" t="s">
        <v>504</v>
      </c>
      <c r="E31" s="7" t="s">
        <v>110</v>
      </c>
      <c r="F31" t="s">
        <v>507</v>
      </c>
      <c r="H31" t="s">
        <v>503</v>
      </c>
      <c r="I31" s="1">
        <v>45103</v>
      </c>
      <c r="J31" s="1">
        <v>45291</v>
      </c>
    </row>
  </sheetData>
  <autoFilter ref="A1:AA31">
    <filterColumn colId="8">
      <filters>
        <dateGroupItem year="2023" month="6" dateTimeGrouping="month"/>
      </filters>
    </filterColumn>
  </autoFilter>
  <pageMargins left="0.7" right="0.7" top="0.75" bottom="0.75" header="0.3" footer="0.3"/>
  <pageSetup scale="58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Hoja1!$F$21:$F$22</xm:f>
          </x14:formula1>
          <xm:sqref>Y2</xm:sqref>
        </x14:dataValidation>
        <x14:dataValidation type="list" allowBlank="1" showInputMessage="1" showErrorMessage="1">
          <x14:formula1>
            <xm:f>Hoja1!$F$18:$F$19</xm:f>
          </x14:formula1>
          <xm:sqref>V2</xm:sqref>
        </x14:dataValidation>
        <x14:dataValidation type="list" allowBlank="1" showInputMessage="1" showErrorMessage="1">
          <x14:formula1>
            <xm:f>Hoja1!$F$12:$F$14</xm:f>
          </x14:formula1>
          <xm:sqref>S2:S9</xm:sqref>
        </x14:dataValidation>
        <x14:dataValidation type="list" allowBlank="1" showInputMessage="1" showErrorMessage="1">
          <x14:formula1>
            <xm:f>Hoja1!$F$3:$F$8</xm:f>
          </x14:formula1>
          <xm:sqref>T2:T9 T13 T16</xm:sqref>
        </x14:dataValidation>
        <x14:dataValidation type="list" allowBlank="1" showInputMessage="1" showErrorMessage="1">
          <x14:formula1>
            <xm:f>Hoja1!$D$3:$D$5</xm:f>
          </x14:formula1>
          <xm:sqref>C2:C31</xm:sqref>
        </x14:dataValidation>
        <x14:dataValidation type="list" allowBlank="1" showInputMessage="1" showErrorMessage="1">
          <x14:formula1>
            <xm:f>Hoja1!$B$22:$B$23</xm:f>
          </x14:formula1>
          <xm:sqref>D2</xm:sqref>
        </x14:dataValidation>
        <x14:dataValidation type="list" allowBlank="1" showInputMessage="1" showErrorMessage="1">
          <x14:formula1>
            <xm:f>Hoja1!$I$2:$I$31</xm:f>
          </x14:formula1>
          <xm:sqref>E2:E12 E14:E31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AA8"/>
  <sheetViews>
    <sheetView workbookViewId="0">
      <pane ySplit="1" topLeftCell="A2" activePane="bottomLeft" state="frozen"/>
      <selection pane="bottomLeft" activeCell="A2" sqref="A2:A8"/>
    </sheetView>
  </sheetViews>
  <sheetFormatPr baseColWidth="10" defaultRowHeight="15"/>
  <cols>
    <col min="1" max="1" width="23.42578125" style="35" customWidth="1"/>
    <col min="2" max="2" width="8" style="35" customWidth="1"/>
    <col min="3" max="3" width="15.28515625" style="36" customWidth="1"/>
    <col min="4" max="4" width="47.7109375" style="36" customWidth="1"/>
    <col min="5" max="5" width="40.5703125" style="37" customWidth="1"/>
    <col min="6" max="6" width="32" style="37" customWidth="1"/>
    <col min="7" max="7" width="18.140625" style="36" customWidth="1"/>
    <col min="8" max="8" width="15.42578125" style="36" customWidth="1"/>
    <col min="9" max="10" width="10.7109375" style="36" customWidth="1"/>
    <col min="11" max="11" width="19.5703125" style="39" customWidth="1"/>
    <col min="12" max="12" width="19.42578125" style="39" customWidth="1"/>
    <col min="13" max="13" width="12.7109375" style="36" customWidth="1"/>
    <col min="14" max="14" width="15.5703125" style="36" customWidth="1"/>
    <col min="15" max="15" width="12.42578125" style="36" customWidth="1"/>
    <col min="16" max="16" width="18.140625" style="36" customWidth="1"/>
    <col min="17" max="17" width="16.7109375" style="36" customWidth="1"/>
    <col min="18" max="18" width="17.140625" style="36" bestFit="1" customWidth="1"/>
    <col min="19" max="19" width="33.85546875" style="36" bestFit="1" customWidth="1"/>
    <col min="20" max="20" width="18.42578125" style="36" bestFit="1" customWidth="1"/>
    <col min="21" max="16384" width="11.42578125" style="40"/>
  </cols>
  <sheetData>
    <row r="1" spans="1:27" s="47" customFormat="1" ht="26.25" customHeight="1">
      <c r="A1" s="47" t="s">
        <v>19</v>
      </c>
      <c r="B1" s="47" t="s">
        <v>141</v>
      </c>
      <c r="C1" s="47" t="s">
        <v>71</v>
      </c>
      <c r="D1" s="47" t="s">
        <v>66</v>
      </c>
      <c r="E1" s="47" t="s">
        <v>95</v>
      </c>
      <c r="F1" s="47" t="s">
        <v>13</v>
      </c>
      <c r="G1" s="47" t="s">
        <v>89</v>
      </c>
      <c r="H1" s="20" t="s">
        <v>0</v>
      </c>
      <c r="I1" s="10" t="s">
        <v>121</v>
      </c>
      <c r="J1" s="33" t="s">
        <v>122</v>
      </c>
      <c r="K1" s="34" t="s">
        <v>7</v>
      </c>
      <c r="L1" s="3" t="s">
        <v>8</v>
      </c>
      <c r="M1" s="47" t="s">
        <v>2</v>
      </c>
      <c r="N1" s="47" t="s">
        <v>3</v>
      </c>
      <c r="O1" s="47" t="s">
        <v>12</v>
      </c>
      <c r="P1" s="47" t="s">
        <v>4</v>
      </c>
      <c r="Q1" s="47" t="s">
        <v>5</v>
      </c>
      <c r="R1" s="14" t="s">
        <v>6</v>
      </c>
      <c r="S1" s="47" t="s">
        <v>11</v>
      </c>
      <c r="T1" s="47" t="s">
        <v>14</v>
      </c>
      <c r="U1" s="47" t="s">
        <v>15</v>
      </c>
      <c r="V1" s="47" t="s">
        <v>16</v>
      </c>
      <c r="W1" s="47" t="s">
        <v>17</v>
      </c>
      <c r="X1" s="47" t="s">
        <v>18</v>
      </c>
      <c r="Y1" s="47" t="s">
        <v>90</v>
      </c>
      <c r="Z1" s="3" t="s">
        <v>195</v>
      </c>
      <c r="AA1" s="47" t="s">
        <v>1</v>
      </c>
    </row>
    <row r="2" spans="1:27" s="7" customFormat="1">
      <c r="A2" s="7" t="s">
        <v>336</v>
      </c>
      <c r="C2" s="36" t="s">
        <v>337</v>
      </c>
      <c r="D2" s="7" t="s">
        <v>338</v>
      </c>
      <c r="E2" s="37" t="s">
        <v>111</v>
      </c>
      <c r="F2" s="7" t="s">
        <v>32</v>
      </c>
      <c r="G2" s="7">
        <v>35101</v>
      </c>
      <c r="H2" s="7" t="s">
        <v>308</v>
      </c>
      <c r="I2" s="12">
        <v>44927</v>
      </c>
      <c r="J2" s="12">
        <v>45291</v>
      </c>
      <c r="K2" s="13">
        <v>279999</v>
      </c>
      <c r="L2" s="13">
        <v>279999</v>
      </c>
      <c r="M2" s="46">
        <v>42060801</v>
      </c>
      <c r="N2" s="49">
        <v>44936</v>
      </c>
      <c r="P2" s="12"/>
      <c r="R2" s="12">
        <v>45289</v>
      </c>
      <c r="S2" s="7" t="s">
        <v>50</v>
      </c>
      <c r="T2" s="7" t="s">
        <v>287</v>
      </c>
    </row>
    <row r="3" spans="1:27">
      <c r="A3" s="48" t="s">
        <v>340</v>
      </c>
      <c r="C3" s="36" t="s">
        <v>337</v>
      </c>
      <c r="D3" s="48" t="s">
        <v>339</v>
      </c>
      <c r="E3" s="37" t="s">
        <v>111</v>
      </c>
      <c r="F3" s="37" t="s">
        <v>65</v>
      </c>
      <c r="G3" s="36">
        <v>152854</v>
      </c>
      <c r="H3" s="48" t="s">
        <v>309</v>
      </c>
      <c r="I3" s="12">
        <v>44927</v>
      </c>
      <c r="J3" s="38">
        <v>44946</v>
      </c>
      <c r="K3" s="39">
        <v>418521.49</v>
      </c>
      <c r="L3" s="39">
        <v>360794.39</v>
      </c>
      <c r="M3" s="46">
        <v>42060801</v>
      </c>
      <c r="N3" s="38">
        <v>44936</v>
      </c>
      <c r="R3" s="38">
        <v>45290</v>
      </c>
      <c r="S3" s="7" t="s">
        <v>50</v>
      </c>
      <c r="T3" s="7" t="s">
        <v>287</v>
      </c>
    </row>
    <row r="4" spans="1:27" ht="14.25" customHeight="1">
      <c r="A4" s="48" t="s">
        <v>342</v>
      </c>
      <c r="C4" s="36" t="s">
        <v>337</v>
      </c>
      <c r="D4" s="48" t="s">
        <v>341</v>
      </c>
      <c r="E4" s="37" t="s">
        <v>111</v>
      </c>
      <c r="F4" s="37" t="s">
        <v>343</v>
      </c>
      <c r="G4" s="36">
        <v>35515</v>
      </c>
      <c r="H4" s="48" t="s">
        <v>310</v>
      </c>
      <c r="I4" s="12">
        <v>44927</v>
      </c>
      <c r="J4" s="38">
        <v>45291</v>
      </c>
      <c r="K4" s="39">
        <v>41427346.619999997</v>
      </c>
      <c r="L4" s="39">
        <v>41427346.619999997</v>
      </c>
      <c r="M4" s="46">
        <v>42060801</v>
      </c>
      <c r="N4" s="38">
        <v>44951</v>
      </c>
      <c r="R4" s="38">
        <v>44944</v>
      </c>
      <c r="S4" s="7" t="s">
        <v>344</v>
      </c>
      <c r="T4" s="7" t="s">
        <v>289</v>
      </c>
    </row>
    <row r="5" spans="1:27">
      <c r="A5" s="45" t="s">
        <v>342</v>
      </c>
      <c r="C5" s="36" t="s">
        <v>337</v>
      </c>
      <c r="D5" s="36" t="s">
        <v>345</v>
      </c>
      <c r="E5" s="37" t="s">
        <v>111</v>
      </c>
      <c r="F5" s="37" t="s">
        <v>346</v>
      </c>
      <c r="G5" s="36">
        <v>136944</v>
      </c>
      <c r="H5" s="48" t="s">
        <v>311</v>
      </c>
      <c r="I5" s="12">
        <v>44927</v>
      </c>
      <c r="J5" s="12">
        <v>45291</v>
      </c>
      <c r="K5" s="39">
        <f>+L5*1.16</f>
        <v>870933.74199999985</v>
      </c>
      <c r="L5" s="39">
        <v>750804.95</v>
      </c>
      <c r="M5" s="46">
        <v>42060801</v>
      </c>
      <c r="N5" s="38">
        <v>44951</v>
      </c>
      <c r="R5" s="38">
        <v>44944</v>
      </c>
      <c r="S5" s="36" t="s">
        <v>344</v>
      </c>
      <c r="T5" s="7" t="s">
        <v>289</v>
      </c>
    </row>
    <row r="6" spans="1:27">
      <c r="A6" s="35" t="s">
        <v>397</v>
      </c>
      <c r="C6" s="36" t="s">
        <v>337</v>
      </c>
      <c r="D6" s="36" t="s">
        <v>354</v>
      </c>
      <c r="E6" s="37" t="s">
        <v>111</v>
      </c>
      <c r="F6" s="37" t="s">
        <v>353</v>
      </c>
      <c r="G6" s="36" t="s">
        <v>395</v>
      </c>
      <c r="H6" s="48" t="s">
        <v>356</v>
      </c>
      <c r="I6" s="60">
        <v>44958</v>
      </c>
      <c r="J6" s="60">
        <v>45291</v>
      </c>
      <c r="K6" s="39">
        <v>1119998</v>
      </c>
      <c r="L6" s="39">
        <v>1119998</v>
      </c>
      <c r="M6" s="46">
        <v>42060801</v>
      </c>
      <c r="N6" s="38">
        <v>44958</v>
      </c>
    </row>
    <row r="7" spans="1:27">
      <c r="A7" s="35" t="s">
        <v>398</v>
      </c>
      <c r="C7" s="36" t="s">
        <v>337</v>
      </c>
      <c r="D7" s="36" t="s">
        <v>355</v>
      </c>
      <c r="E7" s="37" t="s">
        <v>111</v>
      </c>
      <c r="F7" s="37" t="s">
        <v>65</v>
      </c>
      <c r="G7" s="36" t="s">
        <v>396</v>
      </c>
      <c r="H7" s="48" t="s">
        <v>357</v>
      </c>
      <c r="I7" s="60">
        <v>44959</v>
      </c>
      <c r="J7" s="60">
        <v>45291</v>
      </c>
      <c r="K7" s="39">
        <v>6503482.0300000003</v>
      </c>
      <c r="L7" s="39">
        <v>6503482.0300000003</v>
      </c>
      <c r="M7" s="46">
        <v>42060801</v>
      </c>
      <c r="N7" s="38">
        <v>44967</v>
      </c>
      <c r="R7" s="38">
        <v>44959</v>
      </c>
      <c r="S7" s="36" t="s">
        <v>52</v>
      </c>
      <c r="T7" s="7" t="s">
        <v>287</v>
      </c>
    </row>
    <row r="8" spans="1:27">
      <c r="A8" s="35" t="s">
        <v>421</v>
      </c>
      <c r="C8" s="36" t="s">
        <v>337</v>
      </c>
      <c r="D8" s="36" t="s">
        <v>420</v>
      </c>
      <c r="E8" s="83" t="s">
        <v>104</v>
      </c>
      <c r="F8" s="37" t="s">
        <v>423</v>
      </c>
      <c r="G8" s="36" t="s">
        <v>422</v>
      </c>
      <c r="H8" s="36" t="s">
        <v>419</v>
      </c>
      <c r="I8" s="38">
        <v>45020</v>
      </c>
      <c r="J8" s="38">
        <v>45291</v>
      </c>
      <c r="K8" s="39">
        <f>+L8*1.16</f>
        <v>2398972.7999999998</v>
      </c>
      <c r="L8" s="39">
        <v>2068080</v>
      </c>
      <c r="M8" s="36">
        <v>42060802</v>
      </c>
      <c r="N8" s="38">
        <v>45030</v>
      </c>
      <c r="R8" s="38">
        <v>45020</v>
      </c>
      <c r="S8" s="36" t="s">
        <v>52</v>
      </c>
      <c r="T8" s="7" t="s">
        <v>287</v>
      </c>
    </row>
  </sheetData>
  <autoFilter ref="A1:X1">
    <filterColumn colId="8" showButton="0"/>
  </autoFilter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Hoja1!$F$3:$F$8</xm:f>
          </x14:formula1>
          <xm:sqref>T2:T5 T7:T8</xm:sqref>
        </x14:dataValidation>
        <x14:dataValidation type="list" allowBlank="1" showInputMessage="1" showErrorMessage="1">
          <x14:formula1>
            <xm:f>Hoja1!$F$12:$F$14</xm:f>
          </x14:formula1>
          <xm:sqref>S2:S3</xm:sqref>
        </x14:dataValidation>
        <x14:dataValidation type="list" allowBlank="1" showInputMessage="1" showErrorMessage="1">
          <x14:formula1>
            <xm:f>Hoja1!$F$18:$F$19</xm:f>
          </x14:formula1>
          <xm:sqref>V2</xm:sqref>
        </x14:dataValidation>
        <x14:dataValidation type="list" allowBlank="1" showInputMessage="1" showErrorMessage="1">
          <x14:formula1>
            <xm:f>Hoja1!$F$21:$F$22</xm:f>
          </x14:formula1>
          <xm:sqref>Y2</xm:sqref>
        </x14:dataValidation>
        <x14:dataValidation type="list" allowBlank="1" showInputMessage="1" showErrorMessage="1">
          <x14:formula1>
            <xm:f>Hoja1!$B$6:$B$21</xm:f>
          </x14:formula1>
          <xm:sqref>D2</xm:sqref>
        </x14:dataValidation>
        <x14:dataValidation type="list" allowBlank="1" showInputMessage="1" showErrorMessage="1">
          <x14:formula1>
            <xm:f>Hoja1!$I$2:$I$31</xm:f>
          </x14:formula1>
          <xm:sqref>E8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pageSetUpPr fitToPage="1"/>
  </sheetPr>
  <dimension ref="A1:AA12"/>
  <sheetViews>
    <sheetView workbookViewId="0">
      <selection activeCell="E15" sqref="E15"/>
    </sheetView>
  </sheetViews>
  <sheetFormatPr baseColWidth="10" defaultRowHeight="15"/>
  <cols>
    <col min="1" max="2" width="24.7109375" bestFit="1" customWidth="1"/>
    <col min="3" max="3" width="11.7109375" customWidth="1"/>
    <col min="4" max="4" width="9.140625" bestFit="1" customWidth="1"/>
    <col min="5" max="5" width="45" bestFit="1" customWidth="1"/>
    <col min="6" max="6" width="30.42578125" bestFit="1" customWidth="1"/>
    <col min="7" max="7" width="20.42578125" bestFit="1" customWidth="1"/>
    <col min="8" max="8" width="10.85546875" style="2" bestFit="1" customWidth="1"/>
    <col min="9" max="9" width="15.7109375" bestFit="1" customWidth="1"/>
    <col min="10" max="10" width="13" bestFit="1" customWidth="1"/>
    <col min="11" max="11" width="15" bestFit="1" customWidth="1"/>
    <col min="12" max="12" width="14.85546875" bestFit="1" customWidth="1"/>
    <col min="13" max="13" width="14.140625" bestFit="1" customWidth="1"/>
    <col min="14" max="14" width="17.140625" bestFit="1" customWidth="1"/>
    <col min="15" max="15" width="7.85546875" bestFit="1" customWidth="1"/>
    <col min="16" max="16" width="22" bestFit="1" customWidth="1"/>
    <col min="17" max="17" width="21.85546875" bestFit="1" customWidth="1"/>
    <col min="18" max="18" width="12.5703125" bestFit="1" customWidth="1"/>
    <col min="19" max="19" width="15.85546875" bestFit="1" customWidth="1"/>
    <col min="20" max="20" width="13.85546875" bestFit="1" customWidth="1"/>
    <col min="21" max="21" width="30.5703125" bestFit="1" customWidth="1"/>
    <col min="22" max="22" width="9.140625" bestFit="1" customWidth="1"/>
    <col min="23" max="23" width="7.140625" bestFit="1" customWidth="1"/>
    <col min="24" max="24" width="14.7109375" bestFit="1" customWidth="1"/>
    <col min="25" max="25" width="10.7109375" bestFit="1" customWidth="1"/>
    <col min="26" max="26" width="9" bestFit="1" customWidth="1"/>
    <col min="27" max="27" width="10.85546875" bestFit="1" customWidth="1"/>
  </cols>
  <sheetData>
    <row r="1" spans="1:27" s="20" customFormat="1" ht="26.25" customHeight="1">
      <c r="A1" s="29" t="s">
        <v>19</v>
      </c>
      <c r="B1" s="29" t="s">
        <v>142</v>
      </c>
      <c r="C1" s="29" t="s">
        <v>71</v>
      </c>
      <c r="D1" s="29" t="s">
        <v>66</v>
      </c>
      <c r="E1" s="29" t="s">
        <v>13</v>
      </c>
      <c r="F1" s="29" t="s">
        <v>107</v>
      </c>
      <c r="G1" s="29" t="s">
        <v>115</v>
      </c>
      <c r="H1" s="29" t="s">
        <v>0</v>
      </c>
      <c r="I1" s="30" t="s">
        <v>119</v>
      </c>
      <c r="J1" s="30" t="s">
        <v>120</v>
      </c>
      <c r="K1" s="31" t="s">
        <v>7</v>
      </c>
      <c r="L1" s="31" t="s">
        <v>8</v>
      </c>
      <c r="M1" s="29" t="s">
        <v>2</v>
      </c>
      <c r="N1" s="32" t="s">
        <v>3</v>
      </c>
      <c r="O1" s="29" t="s">
        <v>12</v>
      </c>
      <c r="P1" s="32" t="s">
        <v>4</v>
      </c>
      <c r="Q1" s="32" t="s">
        <v>5</v>
      </c>
      <c r="R1" s="32" t="s">
        <v>6</v>
      </c>
      <c r="S1" s="29" t="s">
        <v>11</v>
      </c>
      <c r="T1" s="29" t="s">
        <v>14</v>
      </c>
      <c r="U1" s="29" t="s">
        <v>15</v>
      </c>
      <c r="V1" s="29" t="s">
        <v>16</v>
      </c>
      <c r="W1" s="29" t="s">
        <v>17</v>
      </c>
      <c r="X1" s="29" t="s">
        <v>18</v>
      </c>
      <c r="Y1" s="29" t="s">
        <v>90</v>
      </c>
      <c r="Z1" s="29" t="s">
        <v>92</v>
      </c>
      <c r="AA1" s="29" t="s">
        <v>118</v>
      </c>
    </row>
    <row r="2" spans="1:27">
      <c r="A2" t="s">
        <v>385</v>
      </c>
      <c r="C2" t="s">
        <v>245</v>
      </c>
      <c r="D2" t="s">
        <v>389</v>
      </c>
      <c r="E2" s="97" t="s">
        <v>390</v>
      </c>
      <c r="F2" s="6" t="s">
        <v>392</v>
      </c>
      <c r="G2" s="6" t="s">
        <v>387</v>
      </c>
      <c r="H2" s="2" t="s">
        <v>393</v>
      </c>
      <c r="I2" s="1">
        <v>44960</v>
      </c>
      <c r="J2" s="1">
        <v>45291</v>
      </c>
      <c r="K2" s="2">
        <f>+L2*1.16</f>
        <v>3797480.4</v>
      </c>
      <c r="L2" s="23">
        <v>3273690</v>
      </c>
      <c r="M2">
        <v>21053004</v>
      </c>
      <c r="N2" s="1">
        <v>44967</v>
      </c>
      <c r="R2" s="1">
        <v>44960</v>
      </c>
      <c r="S2" t="s">
        <v>52</v>
      </c>
      <c r="T2" t="s">
        <v>287</v>
      </c>
    </row>
    <row r="3" spans="1:27">
      <c r="A3" t="s">
        <v>386</v>
      </c>
      <c r="C3" t="s">
        <v>245</v>
      </c>
      <c r="D3" t="s">
        <v>389</v>
      </c>
      <c r="E3" s="97" t="s">
        <v>391</v>
      </c>
      <c r="F3" s="6" t="s">
        <v>188</v>
      </c>
      <c r="G3" s="6" t="s">
        <v>388</v>
      </c>
      <c r="H3" s="2" t="s">
        <v>394</v>
      </c>
      <c r="I3" s="1">
        <v>44966</v>
      </c>
      <c r="J3" s="1">
        <v>45291</v>
      </c>
      <c r="K3" s="2">
        <f>+L3*1.16</f>
        <v>4835970.3999999994</v>
      </c>
      <c r="L3" s="23">
        <v>4168940</v>
      </c>
      <c r="M3">
        <v>21053004</v>
      </c>
      <c r="N3" s="1">
        <v>44974</v>
      </c>
      <c r="R3" s="1">
        <v>44966</v>
      </c>
      <c r="S3" t="s">
        <v>52</v>
      </c>
      <c r="T3" t="s">
        <v>287</v>
      </c>
    </row>
    <row r="4" spans="1:27">
      <c r="A4" t="s">
        <v>519</v>
      </c>
      <c r="C4" t="s">
        <v>245</v>
      </c>
      <c r="D4" t="s">
        <v>437</v>
      </c>
      <c r="E4" s="87" t="s">
        <v>438</v>
      </c>
      <c r="F4" s="6" t="s">
        <v>188</v>
      </c>
      <c r="G4" t="s">
        <v>439</v>
      </c>
      <c r="H4" s="2" t="s">
        <v>440</v>
      </c>
      <c r="I4" s="1">
        <v>45020</v>
      </c>
      <c r="J4" s="1">
        <v>45291</v>
      </c>
      <c r="K4" s="2">
        <f>+L4*1.16</f>
        <v>8068453.6599999992</v>
      </c>
      <c r="L4" s="2">
        <v>6955563.5</v>
      </c>
      <c r="M4">
        <v>21057001</v>
      </c>
      <c r="N4" s="1">
        <v>45023</v>
      </c>
      <c r="R4" s="1">
        <v>45020</v>
      </c>
      <c r="S4" t="s">
        <v>52</v>
      </c>
      <c r="T4" t="s">
        <v>287</v>
      </c>
    </row>
    <row r="5" spans="1:27">
      <c r="A5" t="s">
        <v>520</v>
      </c>
      <c r="C5" t="s">
        <v>245</v>
      </c>
      <c r="D5" t="s">
        <v>511</v>
      </c>
      <c r="E5" t="s">
        <v>512</v>
      </c>
      <c r="F5" s="6" t="s">
        <v>188</v>
      </c>
      <c r="G5" t="s">
        <v>516</v>
      </c>
      <c r="H5" s="2" t="s">
        <v>508</v>
      </c>
      <c r="I5" s="1">
        <v>45096</v>
      </c>
      <c r="J5" s="1">
        <v>45291</v>
      </c>
      <c r="K5" s="2">
        <f>+L5*1.16</f>
        <v>2447600</v>
      </c>
      <c r="L5" s="2">
        <v>2110000</v>
      </c>
      <c r="M5" t="s">
        <v>515</v>
      </c>
      <c r="R5" s="1">
        <v>45096</v>
      </c>
      <c r="S5" t="s">
        <v>52</v>
      </c>
    </row>
    <row r="6" spans="1:27">
      <c r="A6" t="s">
        <v>520</v>
      </c>
      <c r="C6" t="s">
        <v>245</v>
      </c>
      <c r="D6" t="s">
        <v>511</v>
      </c>
      <c r="E6" t="s">
        <v>513</v>
      </c>
      <c r="F6" s="6" t="s">
        <v>188</v>
      </c>
      <c r="G6" t="s">
        <v>517</v>
      </c>
      <c r="H6" s="2" t="s">
        <v>509</v>
      </c>
      <c r="I6" s="1">
        <v>45096</v>
      </c>
      <c r="J6" s="1">
        <v>45291</v>
      </c>
      <c r="K6" s="2">
        <f t="shared" ref="K6:K7" si="0">+L6*1.16</f>
        <v>4217927.04</v>
      </c>
      <c r="L6" s="2">
        <v>3636144</v>
      </c>
      <c r="M6" t="s">
        <v>515</v>
      </c>
      <c r="R6" s="1">
        <v>45096</v>
      </c>
      <c r="S6" t="s">
        <v>52</v>
      </c>
    </row>
    <row r="7" spans="1:27">
      <c r="A7" t="s">
        <v>521</v>
      </c>
      <c r="C7" t="s">
        <v>245</v>
      </c>
      <c r="D7" t="s">
        <v>511</v>
      </c>
      <c r="E7" t="s">
        <v>514</v>
      </c>
      <c r="F7" s="6" t="s">
        <v>188</v>
      </c>
      <c r="G7" t="s">
        <v>518</v>
      </c>
      <c r="H7" s="2" t="s">
        <v>510</v>
      </c>
      <c r="I7" s="1">
        <v>45091</v>
      </c>
      <c r="J7" s="1">
        <v>45291</v>
      </c>
      <c r="K7" s="2">
        <f t="shared" si="0"/>
        <v>1198512</v>
      </c>
      <c r="L7" s="2">
        <v>1033200</v>
      </c>
      <c r="M7" t="s">
        <v>515</v>
      </c>
      <c r="R7" s="1">
        <v>45091</v>
      </c>
      <c r="S7" t="s">
        <v>50</v>
      </c>
    </row>
    <row r="9" spans="1:27">
      <c r="L9">
        <f>+L4/1000</f>
        <v>6955.5635000000002</v>
      </c>
    </row>
    <row r="10" spans="1:27">
      <c r="L10">
        <f t="shared" ref="L10:L12" si="1">+L5/1000</f>
        <v>2110</v>
      </c>
    </row>
    <row r="11" spans="1:27">
      <c r="L11">
        <f t="shared" si="1"/>
        <v>3636.1439999999998</v>
      </c>
    </row>
    <row r="12" spans="1:27">
      <c r="L12">
        <f t="shared" si="1"/>
        <v>1033.2</v>
      </c>
    </row>
  </sheetData>
  <pageMargins left="0.7" right="0.7" top="0.75" bottom="0.75" header="0.3" footer="0.3"/>
  <pageSetup scale="74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2:AB2"/>
  <sheetViews>
    <sheetView workbookViewId="0">
      <selection activeCell="A4" sqref="A4"/>
    </sheetView>
  </sheetViews>
  <sheetFormatPr baseColWidth="10" defaultRowHeight="15"/>
  <cols>
    <col min="1" max="1" width="27.85546875" bestFit="1" customWidth="1"/>
    <col min="2" max="2" width="13.42578125" customWidth="1"/>
    <col min="3" max="3" width="6" customWidth="1"/>
    <col min="4" max="4" width="9.140625" bestFit="1" customWidth="1"/>
    <col min="5" max="5" width="12.140625" customWidth="1"/>
    <col min="6" max="6" width="16.7109375" customWidth="1"/>
    <col min="7" max="7" width="12.5703125" customWidth="1"/>
    <col min="8" max="8" width="10.85546875" bestFit="1" customWidth="1"/>
    <col min="9" max="10" width="10.7109375" bestFit="1" customWidth="1"/>
    <col min="11" max="12" width="13.140625" bestFit="1" customWidth="1"/>
    <col min="13" max="13" width="13.140625" customWidth="1"/>
    <col min="14" max="14" width="9" bestFit="1" customWidth="1"/>
    <col min="15" max="15" width="10.85546875" bestFit="1" customWidth="1"/>
    <col min="16" max="16" width="7.85546875" bestFit="1" customWidth="1"/>
    <col min="17" max="17" width="11.140625" bestFit="1" customWidth="1"/>
    <col min="18" max="18" width="10.5703125" bestFit="1" customWidth="1"/>
    <col min="19" max="19" width="10.7109375" bestFit="1" customWidth="1"/>
    <col min="20" max="20" width="11" bestFit="1" customWidth="1"/>
    <col min="22" max="22" width="11.28515625" bestFit="1" customWidth="1"/>
    <col min="23" max="23" width="9.140625" bestFit="1" customWidth="1"/>
    <col min="24" max="24" width="7.140625" bestFit="1" customWidth="1"/>
    <col min="25" max="25" width="9.5703125" bestFit="1" customWidth="1"/>
    <col min="26" max="26" width="10.7109375" bestFit="1" customWidth="1"/>
    <col min="27" max="27" width="9" bestFit="1" customWidth="1"/>
    <col min="28" max="28" width="10.85546875" bestFit="1" customWidth="1"/>
  </cols>
  <sheetData>
    <row r="2" spans="1:28" ht="60">
      <c r="A2" s="29" t="s">
        <v>19</v>
      </c>
      <c r="B2" s="29" t="s">
        <v>142</v>
      </c>
      <c r="C2" s="29" t="s">
        <v>71</v>
      </c>
      <c r="D2" s="29" t="s">
        <v>66</v>
      </c>
      <c r="E2" s="29" t="s">
        <v>13</v>
      </c>
      <c r="F2" s="29" t="s">
        <v>107</v>
      </c>
      <c r="G2" s="29" t="s">
        <v>115</v>
      </c>
      <c r="H2" s="29" t="s">
        <v>0</v>
      </c>
      <c r="I2" s="30" t="s">
        <v>119</v>
      </c>
      <c r="J2" s="30" t="s">
        <v>120</v>
      </c>
      <c r="K2" s="31" t="s">
        <v>7</v>
      </c>
      <c r="L2" s="31" t="s">
        <v>8</v>
      </c>
      <c r="M2" s="31"/>
      <c r="N2" s="29" t="s">
        <v>2</v>
      </c>
      <c r="O2" s="32" t="s">
        <v>3</v>
      </c>
      <c r="P2" s="29" t="s">
        <v>12</v>
      </c>
      <c r="Q2" s="32" t="s">
        <v>4</v>
      </c>
      <c r="R2" s="32" t="s">
        <v>5</v>
      </c>
      <c r="S2" s="32" t="s">
        <v>6</v>
      </c>
      <c r="T2" s="29" t="s">
        <v>11</v>
      </c>
      <c r="U2" s="29" t="s">
        <v>14</v>
      </c>
      <c r="V2" s="29" t="s">
        <v>15</v>
      </c>
      <c r="W2" s="29" t="s">
        <v>16</v>
      </c>
      <c r="X2" s="29" t="s">
        <v>17</v>
      </c>
      <c r="Y2" s="29" t="s">
        <v>18</v>
      </c>
      <c r="Z2" s="29" t="s">
        <v>90</v>
      </c>
      <c r="AA2" s="29" t="s">
        <v>92</v>
      </c>
      <c r="AB2" s="29" t="s">
        <v>118</v>
      </c>
    </row>
  </sheetData>
  <autoFilter ref="A2:AB2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AB68"/>
  <sheetViews>
    <sheetView topLeftCell="D1" workbookViewId="0">
      <pane ySplit="1" topLeftCell="A2" activePane="bottomLeft" state="frozen"/>
      <selection pane="bottomLeft" activeCell="L60" sqref="L60:L63"/>
    </sheetView>
  </sheetViews>
  <sheetFormatPr baseColWidth="10" defaultRowHeight="15"/>
  <cols>
    <col min="1" max="1" width="31.7109375" style="85" bestFit="1" customWidth="1"/>
    <col min="2" max="2" width="14" style="85" customWidth="1"/>
    <col min="3" max="3" width="59.140625" style="85" customWidth="1"/>
    <col min="4" max="4" width="42.42578125" style="85" customWidth="1"/>
    <col min="5" max="5" width="34.7109375" style="85" customWidth="1"/>
    <col min="6" max="6" width="14.42578125" style="85" customWidth="1"/>
    <col min="7" max="7" width="33.140625" style="85" customWidth="1"/>
    <col min="8" max="8" width="10.7109375" style="88" customWidth="1"/>
    <col min="9" max="9" width="10.85546875" style="88" customWidth="1"/>
    <col min="10" max="10" width="23.140625" style="88" bestFit="1" customWidth="1"/>
    <col min="11" max="11" width="17.85546875" style="88" customWidth="1"/>
    <col min="12" max="12" width="19.5703125" style="89" customWidth="1"/>
    <col min="13" max="14" width="15.28515625" style="89" customWidth="1"/>
    <col min="15" max="15" width="14.140625" style="85" bestFit="1" customWidth="1"/>
    <col min="16" max="16" width="13.42578125" style="88" customWidth="1"/>
    <col min="17" max="17" width="13.42578125" style="85" customWidth="1"/>
    <col min="18" max="18" width="16.42578125" style="88" customWidth="1"/>
    <col min="19" max="19" width="17.140625" style="88" customWidth="1"/>
    <col min="20" max="20" width="11.42578125" style="88" customWidth="1"/>
    <col min="21" max="21" width="11.42578125" style="85" customWidth="1"/>
    <col min="22" max="22" width="20" style="85" customWidth="1"/>
    <col min="23" max="24" width="11.42578125" style="85"/>
    <col min="25" max="25" width="11.7109375" style="85" bestFit="1" customWidth="1"/>
    <col min="26" max="16384" width="11.42578125" style="85"/>
  </cols>
  <sheetData>
    <row r="1" spans="1:28" s="99" customFormat="1" ht="26.25" customHeight="1">
      <c r="A1" s="99" t="s">
        <v>19</v>
      </c>
      <c r="B1" s="99" t="s">
        <v>71</v>
      </c>
      <c r="C1" s="99" t="s">
        <v>66</v>
      </c>
      <c r="D1" s="99" t="s">
        <v>95</v>
      </c>
      <c r="E1" s="99" t="s">
        <v>13</v>
      </c>
      <c r="F1" s="99" t="s">
        <v>89</v>
      </c>
      <c r="G1" s="100" t="s">
        <v>0</v>
      </c>
      <c r="H1" s="99" t="s">
        <v>121</v>
      </c>
      <c r="I1" s="100" t="s">
        <v>122</v>
      </c>
      <c r="J1" s="100"/>
      <c r="K1" s="100" t="s">
        <v>412</v>
      </c>
      <c r="L1" s="101" t="s">
        <v>7</v>
      </c>
      <c r="M1" s="102" t="s">
        <v>8</v>
      </c>
      <c r="N1" s="99" t="s">
        <v>2</v>
      </c>
      <c r="O1" s="99" t="s">
        <v>3</v>
      </c>
      <c r="P1" s="99" t="s">
        <v>12</v>
      </c>
      <c r="Q1" s="99" t="s">
        <v>4</v>
      </c>
      <c r="R1" s="99" t="s">
        <v>5</v>
      </c>
      <c r="S1" s="103" t="s">
        <v>6</v>
      </c>
      <c r="T1" s="99" t="s">
        <v>11</v>
      </c>
      <c r="U1" s="99" t="s">
        <v>14</v>
      </c>
      <c r="V1" s="99" t="s">
        <v>15</v>
      </c>
      <c r="W1" s="99" t="s">
        <v>16</v>
      </c>
      <c r="X1" s="99" t="s">
        <v>17</v>
      </c>
      <c r="Y1" s="99" t="s">
        <v>18</v>
      </c>
      <c r="Z1" s="99" t="s">
        <v>90</v>
      </c>
      <c r="AA1" s="102" t="s">
        <v>195</v>
      </c>
      <c r="AB1" s="99" t="s">
        <v>1</v>
      </c>
    </row>
    <row r="2" spans="1:28">
      <c r="A2" s="85" t="s">
        <v>336</v>
      </c>
      <c r="B2" s="90" t="s">
        <v>337</v>
      </c>
      <c r="C2" s="85" t="s">
        <v>338</v>
      </c>
      <c r="D2" s="90" t="s">
        <v>111</v>
      </c>
      <c r="E2" s="85" t="s">
        <v>32</v>
      </c>
      <c r="F2" s="85">
        <v>35101</v>
      </c>
      <c r="G2" s="85" t="s">
        <v>308</v>
      </c>
      <c r="H2" s="88">
        <v>44927</v>
      </c>
      <c r="I2" s="88">
        <v>45291</v>
      </c>
      <c r="J2" s="62" t="str">
        <f t="shared" ref="J2:J59" si="0">CONCATENATE(TEXT(H2,"DD"),"/",TEXT(H2,"MM"),"/",TEXT(H2,"AAAA")," al ",TEXT(I2,"DD"),"/", TEXT(I2,"MM"),"/",TEXT(I2,"AAAA"))</f>
        <v>01/01/2023 al 31/12/2023</v>
      </c>
      <c r="K2" s="93">
        <f ca="1">I2-TODAY()</f>
        <v>40</v>
      </c>
      <c r="L2" s="89">
        <v>279999</v>
      </c>
      <c r="M2" s="89">
        <v>279999</v>
      </c>
      <c r="N2" s="86">
        <v>42060801</v>
      </c>
      <c r="O2" s="94">
        <v>44936</v>
      </c>
      <c r="P2" s="85"/>
      <c r="Q2" s="88"/>
      <c r="R2" s="85"/>
      <c r="S2" s="88">
        <v>45289</v>
      </c>
      <c r="T2" s="85" t="s">
        <v>50</v>
      </c>
      <c r="U2" s="85" t="s">
        <v>287</v>
      </c>
    </row>
    <row r="3" spans="1:28" s="90" customFormat="1">
      <c r="A3" s="90" t="s">
        <v>340</v>
      </c>
      <c r="B3" s="90" t="s">
        <v>337</v>
      </c>
      <c r="C3" s="90" t="s">
        <v>339</v>
      </c>
      <c r="D3" s="90" t="s">
        <v>111</v>
      </c>
      <c r="E3" s="90" t="s">
        <v>65</v>
      </c>
      <c r="F3" s="90">
        <v>152854</v>
      </c>
      <c r="G3" s="90" t="s">
        <v>309</v>
      </c>
      <c r="H3" s="88">
        <v>44927</v>
      </c>
      <c r="I3" s="91">
        <v>44946</v>
      </c>
      <c r="J3" s="62" t="str">
        <f t="shared" si="0"/>
        <v>01/01/2023 al 20/01/2023</v>
      </c>
      <c r="K3" s="93">
        <f t="shared" ref="K3:K41" ca="1" si="1">I3-TODAY()</f>
        <v>-305</v>
      </c>
      <c r="L3" s="92">
        <v>418521.49</v>
      </c>
      <c r="M3" s="92">
        <v>360794.39</v>
      </c>
      <c r="N3" s="86">
        <v>42060801</v>
      </c>
      <c r="O3" s="91">
        <v>44936</v>
      </c>
      <c r="S3" s="91">
        <v>45290</v>
      </c>
      <c r="T3" s="85" t="s">
        <v>50</v>
      </c>
      <c r="U3" s="85" t="s">
        <v>287</v>
      </c>
    </row>
    <row r="4" spans="1:28" s="90" customFormat="1" ht="14.25" customHeight="1">
      <c r="A4" s="90" t="s">
        <v>342</v>
      </c>
      <c r="B4" s="90" t="s">
        <v>337</v>
      </c>
      <c r="C4" s="90" t="s">
        <v>341</v>
      </c>
      <c r="D4" s="90" t="s">
        <v>111</v>
      </c>
      <c r="E4" s="90" t="s">
        <v>343</v>
      </c>
      <c r="F4" s="90">
        <v>35515</v>
      </c>
      <c r="G4" s="90" t="s">
        <v>310</v>
      </c>
      <c r="H4" s="88">
        <v>44927</v>
      </c>
      <c r="I4" s="91">
        <v>45291</v>
      </c>
      <c r="J4" s="62" t="str">
        <f t="shared" si="0"/>
        <v>01/01/2023 al 31/12/2023</v>
      </c>
      <c r="K4" s="93">
        <f t="shared" ca="1" si="1"/>
        <v>40</v>
      </c>
      <c r="L4" s="92">
        <v>41427346.619999997</v>
      </c>
      <c r="M4" s="92">
        <v>41427346.619999997</v>
      </c>
      <c r="N4" s="86">
        <v>42060801</v>
      </c>
      <c r="O4" s="91">
        <v>44951</v>
      </c>
      <c r="S4" s="91">
        <v>44944</v>
      </c>
      <c r="T4" s="85" t="s">
        <v>344</v>
      </c>
      <c r="U4" s="85" t="s">
        <v>289</v>
      </c>
    </row>
    <row r="5" spans="1:28" s="90" customFormat="1">
      <c r="A5" s="90" t="s">
        <v>342</v>
      </c>
      <c r="B5" s="90" t="s">
        <v>337</v>
      </c>
      <c r="C5" s="90" t="s">
        <v>345</v>
      </c>
      <c r="D5" s="90" t="s">
        <v>111</v>
      </c>
      <c r="E5" s="90" t="s">
        <v>346</v>
      </c>
      <c r="F5" s="90">
        <v>136944</v>
      </c>
      <c r="G5" s="90" t="s">
        <v>311</v>
      </c>
      <c r="H5" s="88">
        <v>44927</v>
      </c>
      <c r="I5" s="88">
        <v>45291</v>
      </c>
      <c r="J5" s="62" t="str">
        <f t="shared" si="0"/>
        <v>01/01/2023 al 31/12/2023</v>
      </c>
      <c r="K5" s="93">
        <f t="shared" ca="1" si="1"/>
        <v>40</v>
      </c>
      <c r="L5" s="92">
        <f>+M5*1.16</f>
        <v>870933.74199999985</v>
      </c>
      <c r="M5" s="92">
        <v>750804.95</v>
      </c>
      <c r="N5" s="86">
        <v>42060801</v>
      </c>
      <c r="O5" s="91">
        <v>44951</v>
      </c>
      <c r="S5" s="91">
        <v>44944</v>
      </c>
      <c r="T5" s="90" t="s">
        <v>344</v>
      </c>
      <c r="U5" s="85" t="s">
        <v>289</v>
      </c>
    </row>
    <row r="6" spans="1:28">
      <c r="A6" s="85" t="s">
        <v>320</v>
      </c>
      <c r="B6" s="85" t="s">
        <v>69</v>
      </c>
      <c r="C6" s="85" t="s">
        <v>321</v>
      </c>
      <c r="D6" s="85" t="s">
        <v>109</v>
      </c>
      <c r="E6" s="85" t="s">
        <v>322</v>
      </c>
      <c r="F6" s="85">
        <v>142773</v>
      </c>
      <c r="G6" s="85" t="s">
        <v>302</v>
      </c>
      <c r="H6" s="88">
        <v>44927</v>
      </c>
      <c r="I6" s="88">
        <v>45291</v>
      </c>
      <c r="J6" s="62" t="str">
        <f t="shared" si="0"/>
        <v>01/01/2023 al 31/12/2023</v>
      </c>
      <c r="K6" s="93">
        <f t="shared" ca="1" si="1"/>
        <v>40</v>
      </c>
      <c r="L6" s="89">
        <v>102479.03999999999</v>
      </c>
      <c r="M6" s="89">
        <v>88344</v>
      </c>
      <c r="N6" s="86">
        <v>42061619</v>
      </c>
      <c r="O6" s="89">
        <v>44930</v>
      </c>
      <c r="P6" s="85"/>
      <c r="Q6" s="88"/>
      <c r="R6" s="85"/>
      <c r="S6" s="88">
        <v>44922</v>
      </c>
      <c r="T6" s="88" t="s">
        <v>50</v>
      </c>
      <c r="U6" s="88" t="s">
        <v>287</v>
      </c>
    </row>
    <row r="7" spans="1:28">
      <c r="A7" s="85" t="s">
        <v>323</v>
      </c>
      <c r="B7" s="85" t="s">
        <v>69</v>
      </c>
      <c r="C7" s="85" t="s">
        <v>324</v>
      </c>
      <c r="D7" s="85" t="s">
        <v>109</v>
      </c>
      <c r="E7" s="85" t="s">
        <v>325</v>
      </c>
      <c r="F7" s="85">
        <v>129003</v>
      </c>
      <c r="G7" s="85" t="s">
        <v>303</v>
      </c>
      <c r="H7" s="88">
        <v>44927</v>
      </c>
      <c r="I7" s="88">
        <v>45291</v>
      </c>
      <c r="J7" s="62" t="str">
        <f t="shared" si="0"/>
        <v>01/01/2023 al 31/12/2023</v>
      </c>
      <c r="K7" s="93">
        <f t="shared" ca="1" si="1"/>
        <v>40</v>
      </c>
      <c r="L7" s="89">
        <v>222847.59999999998</v>
      </c>
      <c r="M7" s="89">
        <v>192110</v>
      </c>
      <c r="N7" s="86">
        <v>42062421</v>
      </c>
      <c r="O7" s="89">
        <v>44931</v>
      </c>
      <c r="P7" s="85"/>
      <c r="Q7" s="88"/>
      <c r="R7" s="85"/>
      <c r="S7" s="88">
        <v>44922</v>
      </c>
      <c r="T7" s="88" t="s">
        <v>50</v>
      </c>
      <c r="U7" s="88" t="s">
        <v>287</v>
      </c>
    </row>
    <row r="8" spans="1:28">
      <c r="A8" s="85" t="s">
        <v>326</v>
      </c>
      <c r="B8" s="85" t="s">
        <v>69</v>
      </c>
      <c r="C8" s="85" t="s">
        <v>327</v>
      </c>
      <c r="D8" s="85" t="s">
        <v>109</v>
      </c>
      <c r="E8" s="85" t="s">
        <v>328</v>
      </c>
      <c r="F8" s="85">
        <v>135212</v>
      </c>
      <c r="G8" s="85" t="s">
        <v>304</v>
      </c>
      <c r="H8" s="88">
        <v>44927</v>
      </c>
      <c r="I8" s="88">
        <v>45291</v>
      </c>
      <c r="J8" s="62" t="str">
        <f t="shared" si="0"/>
        <v>01/01/2023 al 31/12/2023</v>
      </c>
      <c r="K8" s="93">
        <f t="shared" ca="1" si="1"/>
        <v>40</v>
      </c>
      <c r="L8" s="89">
        <v>129999.01919999998</v>
      </c>
      <c r="M8" s="89">
        <v>112068.12</v>
      </c>
      <c r="N8" s="86">
        <v>42062501</v>
      </c>
      <c r="O8" s="89">
        <v>44936</v>
      </c>
      <c r="P8" s="85"/>
      <c r="Q8" s="88"/>
      <c r="R8" s="85"/>
      <c r="S8" s="88">
        <v>44922</v>
      </c>
      <c r="T8" s="88" t="s">
        <v>50</v>
      </c>
      <c r="U8" s="88" t="s">
        <v>287</v>
      </c>
    </row>
    <row r="9" spans="1:28">
      <c r="A9" s="85" t="s">
        <v>329</v>
      </c>
      <c r="B9" s="85" t="s">
        <v>69</v>
      </c>
      <c r="C9" s="85" t="s">
        <v>330</v>
      </c>
      <c r="D9" s="85" t="s">
        <v>109</v>
      </c>
      <c r="E9" s="85" t="s">
        <v>33</v>
      </c>
      <c r="F9" s="85">
        <v>35108</v>
      </c>
      <c r="G9" s="85" t="s">
        <v>305</v>
      </c>
      <c r="H9" s="88">
        <v>44927</v>
      </c>
      <c r="I9" s="88">
        <v>45291</v>
      </c>
      <c r="J9" s="62" t="str">
        <f t="shared" si="0"/>
        <v>01/01/2023 al 31/12/2023</v>
      </c>
      <c r="K9" s="93">
        <f t="shared" ca="1" si="1"/>
        <v>40</v>
      </c>
      <c r="L9" s="89">
        <v>253158.39999999999</v>
      </c>
      <c r="M9" s="89">
        <v>218240</v>
      </c>
      <c r="N9" s="86">
        <v>42061601</v>
      </c>
      <c r="O9" s="89">
        <v>44936</v>
      </c>
      <c r="P9" s="85"/>
      <c r="Q9" s="88"/>
      <c r="R9" s="85"/>
      <c r="S9" s="88">
        <v>44922</v>
      </c>
      <c r="T9" s="88" t="s">
        <v>50</v>
      </c>
      <c r="U9" s="88" t="s">
        <v>287</v>
      </c>
    </row>
    <row r="10" spans="1:28">
      <c r="A10" s="85" t="s">
        <v>332</v>
      </c>
      <c r="B10" s="85" t="s">
        <v>70</v>
      </c>
      <c r="C10" s="85" t="s">
        <v>331</v>
      </c>
      <c r="D10" s="85" t="s">
        <v>110</v>
      </c>
      <c r="E10" s="85" t="s">
        <v>117</v>
      </c>
      <c r="F10" s="85">
        <v>122156</v>
      </c>
      <c r="G10" s="85" t="s">
        <v>306</v>
      </c>
      <c r="H10" s="88">
        <v>44927</v>
      </c>
      <c r="I10" s="88">
        <v>45291</v>
      </c>
      <c r="J10" s="62" t="str">
        <f t="shared" si="0"/>
        <v>01/01/2023 al 31/12/2023</v>
      </c>
      <c r="K10" s="93">
        <f t="shared" ca="1" si="1"/>
        <v>40</v>
      </c>
      <c r="L10" s="89">
        <v>599503.07999999996</v>
      </c>
      <c r="M10" s="89">
        <v>516813</v>
      </c>
      <c r="N10" s="86">
        <v>42062506</v>
      </c>
      <c r="O10" s="89">
        <v>44936</v>
      </c>
      <c r="P10" s="85"/>
      <c r="Q10" s="88"/>
      <c r="R10" s="85"/>
      <c r="S10" s="88">
        <v>44928</v>
      </c>
      <c r="T10" s="88" t="s">
        <v>50</v>
      </c>
      <c r="U10" s="88" t="s">
        <v>287</v>
      </c>
    </row>
    <row r="11" spans="1:28">
      <c r="A11" s="85" t="s">
        <v>334</v>
      </c>
      <c r="B11" s="85" t="s">
        <v>69</v>
      </c>
      <c r="C11" s="85" t="s">
        <v>333</v>
      </c>
      <c r="D11" s="85" t="s">
        <v>109</v>
      </c>
      <c r="E11" s="85" t="s">
        <v>335</v>
      </c>
      <c r="F11" s="90">
        <v>149955</v>
      </c>
      <c r="G11" s="85" t="s">
        <v>307</v>
      </c>
      <c r="H11" s="88">
        <v>44927</v>
      </c>
      <c r="I11" s="88">
        <v>45291</v>
      </c>
      <c r="J11" s="62" t="str">
        <f t="shared" si="0"/>
        <v>01/01/2023 al 31/12/2023</v>
      </c>
      <c r="K11" s="93">
        <f t="shared" ca="1" si="1"/>
        <v>40</v>
      </c>
      <c r="L11" s="89">
        <v>265176</v>
      </c>
      <c r="M11" s="89">
        <v>228600</v>
      </c>
      <c r="N11" s="86">
        <v>42062106</v>
      </c>
      <c r="O11" s="89">
        <v>45289</v>
      </c>
      <c r="P11" s="85"/>
      <c r="Q11" s="88"/>
      <c r="R11" s="85"/>
      <c r="S11" s="88">
        <v>45287</v>
      </c>
      <c r="T11" s="88" t="s">
        <v>50</v>
      </c>
      <c r="U11" s="88" t="s">
        <v>287</v>
      </c>
    </row>
    <row r="12" spans="1:28">
      <c r="A12" s="85" t="s">
        <v>314</v>
      </c>
      <c r="B12" s="85" t="s">
        <v>68</v>
      </c>
      <c r="C12" s="85" t="s">
        <v>280</v>
      </c>
      <c r="D12" s="85" t="s">
        <v>133</v>
      </c>
      <c r="E12" s="85" t="s">
        <v>266</v>
      </c>
      <c r="F12" s="85">
        <v>155342</v>
      </c>
      <c r="G12" s="85" t="s">
        <v>291</v>
      </c>
      <c r="H12" s="91">
        <v>44927</v>
      </c>
      <c r="I12" s="88">
        <v>45168</v>
      </c>
      <c r="J12" s="62" t="str">
        <f t="shared" si="0"/>
        <v>01/01/2023 al 30/08/2023</v>
      </c>
      <c r="K12" s="93">
        <f t="shared" ca="1" si="1"/>
        <v>-83</v>
      </c>
      <c r="L12" s="92">
        <f t="shared" ref="L12:L19" si="2">+M12*1.16</f>
        <v>32790032.039999999</v>
      </c>
      <c r="M12" s="89">
        <v>28267269</v>
      </c>
      <c r="N12" s="86">
        <v>42060426</v>
      </c>
      <c r="O12" s="94">
        <v>44923</v>
      </c>
      <c r="P12" s="85" t="s">
        <v>313</v>
      </c>
      <c r="Q12" s="88">
        <v>44893</v>
      </c>
      <c r="R12" s="88">
        <v>44909</v>
      </c>
      <c r="S12" s="88">
        <v>44916</v>
      </c>
      <c r="T12" s="85" t="s">
        <v>290</v>
      </c>
      <c r="U12" s="85" t="s">
        <v>289</v>
      </c>
    </row>
    <row r="13" spans="1:28" s="90" customFormat="1">
      <c r="A13" s="90" t="s">
        <v>315</v>
      </c>
      <c r="B13" s="85" t="s">
        <v>68</v>
      </c>
      <c r="C13" s="85" t="s">
        <v>278</v>
      </c>
      <c r="D13" s="85" t="s">
        <v>299</v>
      </c>
      <c r="E13" s="90" t="s">
        <v>80</v>
      </c>
      <c r="F13" s="90">
        <v>131263</v>
      </c>
      <c r="G13" s="85" t="s">
        <v>292</v>
      </c>
      <c r="H13" s="91">
        <v>44927</v>
      </c>
      <c r="I13" s="88">
        <v>45169</v>
      </c>
      <c r="J13" s="62" t="str">
        <f t="shared" si="0"/>
        <v>01/01/2023 al 31/08/2023</v>
      </c>
      <c r="K13" s="93">
        <f t="shared" ca="1" si="1"/>
        <v>-82</v>
      </c>
      <c r="L13" s="89">
        <f t="shared" si="2"/>
        <v>343880899.04399997</v>
      </c>
      <c r="M13" s="92">
        <v>296449050.89999998</v>
      </c>
      <c r="N13" s="86">
        <v>42060424</v>
      </c>
      <c r="O13" s="91">
        <v>44929</v>
      </c>
      <c r="P13" s="90" t="s">
        <v>313</v>
      </c>
      <c r="Q13" s="90" t="s">
        <v>313</v>
      </c>
      <c r="R13" s="90" t="s">
        <v>313</v>
      </c>
      <c r="S13" s="91">
        <v>44918</v>
      </c>
      <c r="T13" s="85" t="s">
        <v>50</v>
      </c>
      <c r="U13" s="85" t="s">
        <v>286</v>
      </c>
      <c r="Z13" s="85"/>
      <c r="AA13" s="92"/>
    </row>
    <row r="14" spans="1:28" s="90" customFormat="1">
      <c r="A14" s="85" t="s">
        <v>312</v>
      </c>
      <c r="B14" s="85" t="s">
        <v>68</v>
      </c>
      <c r="C14" s="85" t="s">
        <v>282</v>
      </c>
      <c r="D14" s="85" t="s">
        <v>300</v>
      </c>
      <c r="E14" s="85" t="s">
        <v>266</v>
      </c>
      <c r="F14" s="85">
        <v>155342</v>
      </c>
      <c r="G14" s="85" t="s">
        <v>293</v>
      </c>
      <c r="H14" s="91">
        <v>44927</v>
      </c>
      <c r="I14" s="88">
        <v>44971</v>
      </c>
      <c r="J14" s="62" t="str">
        <f t="shared" si="0"/>
        <v>01/01/2023 al 14/02/2023</v>
      </c>
      <c r="K14" s="93">
        <f t="shared" ca="1" si="1"/>
        <v>-280</v>
      </c>
      <c r="L14" s="89">
        <f t="shared" si="2"/>
        <v>351965.73839999997</v>
      </c>
      <c r="M14" s="92">
        <v>303418.74</v>
      </c>
      <c r="N14" s="86">
        <v>42060429</v>
      </c>
      <c r="O14" s="91">
        <v>44930</v>
      </c>
      <c r="P14" s="90" t="s">
        <v>313</v>
      </c>
      <c r="Q14" s="90" t="s">
        <v>313</v>
      </c>
      <c r="R14" s="90" t="s">
        <v>313</v>
      </c>
      <c r="S14" s="91">
        <v>44925</v>
      </c>
      <c r="T14" s="85" t="s">
        <v>50</v>
      </c>
      <c r="U14" s="85" t="s">
        <v>287</v>
      </c>
      <c r="Z14" s="85" t="s">
        <v>92</v>
      </c>
      <c r="AA14" s="92">
        <f>+M14*0.2</f>
        <v>60683.748</v>
      </c>
    </row>
    <row r="15" spans="1:28" s="90" customFormat="1">
      <c r="A15" s="90" t="s">
        <v>316</v>
      </c>
      <c r="B15" s="85" t="s">
        <v>68</v>
      </c>
      <c r="C15" s="85" t="s">
        <v>277</v>
      </c>
      <c r="D15" s="85" t="s">
        <v>258</v>
      </c>
      <c r="E15" s="85" t="s">
        <v>266</v>
      </c>
      <c r="F15" s="85">
        <v>155342</v>
      </c>
      <c r="G15" s="85" t="s">
        <v>294</v>
      </c>
      <c r="H15" s="91">
        <v>44927</v>
      </c>
      <c r="I15" s="88">
        <v>45169</v>
      </c>
      <c r="J15" s="62" t="str">
        <f t="shared" si="0"/>
        <v>01/01/2023 al 31/08/2023</v>
      </c>
      <c r="K15" s="93">
        <f t="shared" ca="1" si="1"/>
        <v>-82</v>
      </c>
      <c r="L15" s="89">
        <f t="shared" si="2"/>
        <v>11008669.119999999</v>
      </c>
      <c r="M15" s="92">
        <v>9490232</v>
      </c>
      <c r="N15" s="86">
        <v>42060421</v>
      </c>
      <c r="O15" s="91">
        <v>44930</v>
      </c>
      <c r="S15" s="91">
        <v>44915</v>
      </c>
      <c r="T15" s="85" t="s">
        <v>290</v>
      </c>
      <c r="U15" s="85" t="s">
        <v>289</v>
      </c>
      <c r="Z15" s="85"/>
      <c r="AA15" s="92"/>
    </row>
    <row r="16" spans="1:28" s="90" customFormat="1">
      <c r="A16" s="90" t="s">
        <v>317</v>
      </c>
      <c r="B16" s="85" t="s">
        <v>68</v>
      </c>
      <c r="C16" s="85" t="s">
        <v>279</v>
      </c>
      <c r="D16" s="85" t="s">
        <v>301</v>
      </c>
      <c r="E16" s="90" t="s">
        <v>269</v>
      </c>
      <c r="F16" s="90">
        <v>110312</v>
      </c>
      <c r="G16" s="85" t="s">
        <v>295</v>
      </c>
      <c r="H16" s="91">
        <v>44927</v>
      </c>
      <c r="I16" s="88">
        <v>45169</v>
      </c>
      <c r="J16" s="62" t="str">
        <f t="shared" si="0"/>
        <v>01/01/2023 al 31/08/2023</v>
      </c>
      <c r="K16" s="93">
        <f t="shared" ca="1" si="1"/>
        <v>-82</v>
      </c>
      <c r="L16" s="89">
        <f t="shared" si="2"/>
        <v>85980794.791199982</v>
      </c>
      <c r="M16" s="92">
        <v>74121374.819999993</v>
      </c>
      <c r="N16" s="86">
        <v>42060425</v>
      </c>
      <c r="O16" s="91">
        <v>44938</v>
      </c>
      <c r="S16" s="91">
        <v>44925</v>
      </c>
      <c r="T16" s="85" t="s">
        <v>50</v>
      </c>
      <c r="U16" s="85" t="s">
        <v>286</v>
      </c>
      <c r="Z16" s="85"/>
      <c r="AA16" s="92"/>
    </row>
    <row r="17" spans="1:28" s="90" customFormat="1">
      <c r="A17" s="90" t="s">
        <v>318</v>
      </c>
      <c r="B17" s="85" t="s">
        <v>68</v>
      </c>
      <c r="C17" s="85" t="s">
        <v>275</v>
      </c>
      <c r="D17" s="85" t="s">
        <v>99</v>
      </c>
      <c r="E17" s="90" t="s">
        <v>28</v>
      </c>
      <c r="F17" s="90">
        <v>29238</v>
      </c>
      <c r="G17" s="85" t="s">
        <v>296</v>
      </c>
      <c r="H17" s="91">
        <v>44927</v>
      </c>
      <c r="I17" s="88">
        <v>45054</v>
      </c>
      <c r="J17" s="62" t="str">
        <f t="shared" si="0"/>
        <v>01/01/2023 al 08/05/2023</v>
      </c>
      <c r="K17" s="93">
        <f t="shared" ca="1" si="1"/>
        <v>-197</v>
      </c>
      <c r="L17" s="89">
        <f t="shared" si="2"/>
        <v>1426869.5999999999</v>
      </c>
      <c r="M17" s="92">
        <v>1230060</v>
      </c>
      <c r="N17" s="86">
        <v>42060418</v>
      </c>
      <c r="O17" s="91">
        <v>44935</v>
      </c>
      <c r="S17" s="91">
        <v>44917</v>
      </c>
      <c r="T17" s="85" t="s">
        <v>290</v>
      </c>
      <c r="U17" s="85" t="s">
        <v>289</v>
      </c>
      <c r="Z17" s="85"/>
      <c r="AA17" s="92"/>
    </row>
    <row r="18" spans="1:28" s="90" customFormat="1">
      <c r="A18" s="90" t="s">
        <v>319</v>
      </c>
      <c r="B18" s="85" t="s">
        <v>68</v>
      </c>
      <c r="C18" s="85" t="s">
        <v>276</v>
      </c>
      <c r="D18" s="85" t="s">
        <v>101</v>
      </c>
      <c r="E18" s="85" t="s">
        <v>266</v>
      </c>
      <c r="F18" s="85">
        <v>155342</v>
      </c>
      <c r="G18" s="85" t="s">
        <v>297</v>
      </c>
      <c r="H18" s="91">
        <v>44927</v>
      </c>
      <c r="I18" s="88">
        <v>45083</v>
      </c>
      <c r="J18" s="62" t="str">
        <f t="shared" si="0"/>
        <v>01/01/2023 al 06/06/2023</v>
      </c>
      <c r="K18" s="93">
        <f t="shared" ca="1" si="1"/>
        <v>-168</v>
      </c>
      <c r="L18" s="89">
        <f t="shared" si="2"/>
        <v>5116957.1071999995</v>
      </c>
      <c r="M18" s="92">
        <v>4411169.92</v>
      </c>
      <c r="N18" s="86">
        <v>42060419</v>
      </c>
      <c r="O18" s="91">
        <v>44935</v>
      </c>
      <c r="S18" s="91">
        <v>44922</v>
      </c>
      <c r="T18" s="85" t="s">
        <v>290</v>
      </c>
      <c r="U18" s="85" t="s">
        <v>289</v>
      </c>
      <c r="Z18" s="85"/>
      <c r="AA18" s="92"/>
    </row>
    <row r="19" spans="1:28" s="90" customFormat="1">
      <c r="A19" s="90" t="s">
        <v>319</v>
      </c>
      <c r="B19" s="85" t="s">
        <v>68</v>
      </c>
      <c r="C19" s="85" t="s">
        <v>276</v>
      </c>
      <c r="D19" s="85" t="s">
        <v>100</v>
      </c>
      <c r="E19" s="90" t="s">
        <v>267</v>
      </c>
      <c r="F19" s="85">
        <v>30058</v>
      </c>
      <c r="G19" s="85" t="s">
        <v>298</v>
      </c>
      <c r="H19" s="91">
        <v>44927</v>
      </c>
      <c r="I19" s="88">
        <v>45083</v>
      </c>
      <c r="J19" s="62" t="str">
        <f t="shared" si="0"/>
        <v>01/01/2023 al 06/06/2023</v>
      </c>
      <c r="K19" s="93">
        <f t="shared" ca="1" si="1"/>
        <v>-168</v>
      </c>
      <c r="L19" s="89">
        <f t="shared" si="2"/>
        <v>2781642.8567999997</v>
      </c>
      <c r="M19" s="92">
        <v>2397967.98</v>
      </c>
      <c r="N19" s="86">
        <v>42060419</v>
      </c>
      <c r="O19" s="91">
        <v>44936</v>
      </c>
      <c r="S19" s="91">
        <v>44922</v>
      </c>
      <c r="T19" s="85" t="s">
        <v>290</v>
      </c>
      <c r="U19" s="85" t="s">
        <v>289</v>
      </c>
      <c r="Z19" s="85"/>
      <c r="AA19" s="92"/>
    </row>
    <row r="20" spans="1:28" s="90" customFormat="1">
      <c r="A20" s="90" t="s">
        <v>397</v>
      </c>
      <c r="B20" s="90" t="s">
        <v>337</v>
      </c>
      <c r="C20" s="90" t="s">
        <v>354</v>
      </c>
      <c r="D20" s="90" t="s">
        <v>111</v>
      </c>
      <c r="E20" s="90" t="s">
        <v>353</v>
      </c>
      <c r="F20" s="90">
        <v>26719</v>
      </c>
      <c r="G20" s="90" t="s">
        <v>356</v>
      </c>
      <c r="H20" s="95">
        <v>44958</v>
      </c>
      <c r="I20" s="95">
        <v>45291</v>
      </c>
      <c r="J20" s="62" t="str">
        <f t="shared" si="0"/>
        <v>01/02/2023 al 31/12/2023</v>
      </c>
      <c r="K20" s="93">
        <f t="shared" ca="1" si="1"/>
        <v>40</v>
      </c>
      <c r="L20" s="92">
        <v>1119998</v>
      </c>
      <c r="M20" s="92">
        <v>1119998</v>
      </c>
      <c r="N20" s="86">
        <v>42060801</v>
      </c>
      <c r="O20" s="91">
        <v>44958</v>
      </c>
    </row>
    <row r="21" spans="1:28">
      <c r="A21" s="90" t="s">
        <v>398</v>
      </c>
      <c r="B21" s="90" t="s">
        <v>337</v>
      </c>
      <c r="C21" s="90" t="s">
        <v>355</v>
      </c>
      <c r="D21" s="90" t="s">
        <v>111</v>
      </c>
      <c r="E21" s="90" t="s">
        <v>65</v>
      </c>
      <c r="F21" s="90">
        <v>152854</v>
      </c>
      <c r="G21" s="90" t="s">
        <v>357</v>
      </c>
      <c r="H21" s="95">
        <v>44959</v>
      </c>
      <c r="I21" s="95">
        <v>45291</v>
      </c>
      <c r="J21" s="62" t="str">
        <f t="shared" si="0"/>
        <v>02/02/2023 al 31/12/2023</v>
      </c>
      <c r="K21" s="93">
        <f t="shared" ca="1" si="1"/>
        <v>40</v>
      </c>
      <c r="L21" s="92">
        <v>6503482.0300000003</v>
      </c>
      <c r="M21" s="92">
        <v>6503482.0300000003</v>
      </c>
      <c r="N21" s="86">
        <v>42060801</v>
      </c>
      <c r="O21" s="91">
        <v>44967</v>
      </c>
      <c r="P21" s="90"/>
      <c r="Q21" s="90"/>
      <c r="R21" s="90"/>
      <c r="S21" s="91">
        <v>44959</v>
      </c>
      <c r="T21" s="90" t="s">
        <v>52</v>
      </c>
      <c r="U21" s="85" t="s">
        <v>287</v>
      </c>
      <c r="V21" s="90"/>
      <c r="W21" s="90"/>
      <c r="X21" s="90"/>
      <c r="Y21" s="90"/>
      <c r="Z21" s="90"/>
      <c r="AA21" s="90"/>
      <c r="AB21" s="90"/>
    </row>
    <row r="22" spans="1:28">
      <c r="A22" s="85" t="s">
        <v>351</v>
      </c>
      <c r="B22" s="85" t="s">
        <v>67</v>
      </c>
      <c r="C22" s="85" t="s">
        <v>285</v>
      </c>
      <c r="D22" s="85" t="s">
        <v>98</v>
      </c>
      <c r="E22" s="85" t="s">
        <v>73</v>
      </c>
      <c r="F22" s="85">
        <v>149288</v>
      </c>
      <c r="G22" s="85" t="s">
        <v>352</v>
      </c>
      <c r="H22" s="88">
        <v>44964</v>
      </c>
      <c r="I22" s="88">
        <v>45008</v>
      </c>
      <c r="J22" s="62" t="str">
        <f t="shared" si="0"/>
        <v>07/02/2023 al 23/03/2023</v>
      </c>
      <c r="K22" s="93">
        <f t="shared" ca="1" si="1"/>
        <v>-243</v>
      </c>
      <c r="L22" s="89">
        <f>+M22*1.16</f>
        <v>2996059.5999999996</v>
      </c>
      <c r="M22" s="89">
        <v>2582810</v>
      </c>
      <c r="N22" s="86">
        <v>42060406</v>
      </c>
      <c r="O22" s="88">
        <v>44974</v>
      </c>
      <c r="P22" s="85"/>
      <c r="R22" s="85"/>
      <c r="S22" s="88">
        <v>44599</v>
      </c>
      <c r="T22" s="85" t="s">
        <v>50</v>
      </c>
      <c r="U22" s="85" t="s">
        <v>53</v>
      </c>
      <c r="Z22" s="85" t="s">
        <v>92</v>
      </c>
      <c r="AA22" s="89">
        <f>+M22*0.2</f>
        <v>516562</v>
      </c>
    </row>
    <row r="23" spans="1:28">
      <c r="A23" s="85" t="s">
        <v>364</v>
      </c>
      <c r="B23" s="85" t="s">
        <v>68</v>
      </c>
      <c r="C23" s="85" t="s">
        <v>359</v>
      </c>
      <c r="D23" s="85" t="s">
        <v>300</v>
      </c>
      <c r="E23" s="85" t="s">
        <v>266</v>
      </c>
      <c r="F23" s="85">
        <v>155342</v>
      </c>
      <c r="G23" s="85" t="s">
        <v>358</v>
      </c>
      <c r="H23" s="88">
        <v>44991</v>
      </c>
      <c r="I23" s="88">
        <v>45291</v>
      </c>
      <c r="J23" s="62" t="str">
        <f t="shared" si="0"/>
        <v>06/03/2023 al 31/12/2023</v>
      </c>
      <c r="K23" s="93">
        <f t="shared" ca="1" si="1"/>
        <v>40</v>
      </c>
      <c r="L23" s="89">
        <v>5719651.5327999992</v>
      </c>
      <c r="M23" s="89">
        <v>4930734.0800000001</v>
      </c>
      <c r="N23" s="86">
        <v>42060429</v>
      </c>
      <c r="O23" s="88">
        <v>44998</v>
      </c>
      <c r="S23" s="88">
        <v>44626</v>
      </c>
      <c r="T23" s="88" t="s">
        <v>52</v>
      </c>
      <c r="U23" s="85" t="s">
        <v>287</v>
      </c>
    </row>
    <row r="24" spans="1:28">
      <c r="A24" s="90" t="s">
        <v>378</v>
      </c>
      <c r="B24" s="85" t="s">
        <v>69</v>
      </c>
      <c r="C24" s="90" t="s">
        <v>379</v>
      </c>
      <c r="D24" s="85" t="s">
        <v>109</v>
      </c>
      <c r="E24" s="90" t="s">
        <v>32</v>
      </c>
      <c r="F24" s="90">
        <v>35101</v>
      </c>
      <c r="G24" s="90" t="s">
        <v>381</v>
      </c>
      <c r="H24" s="91">
        <v>44993</v>
      </c>
      <c r="I24" s="91">
        <v>45291</v>
      </c>
      <c r="J24" s="62" t="str">
        <f t="shared" si="0"/>
        <v>08/03/2023 al 31/12/2023</v>
      </c>
      <c r="K24" s="93">
        <f t="shared" ca="1" si="1"/>
        <v>40</v>
      </c>
      <c r="L24" s="92">
        <v>59987.4</v>
      </c>
      <c r="M24" s="92">
        <v>59987.4</v>
      </c>
      <c r="N24" s="86">
        <v>42060401</v>
      </c>
      <c r="O24" s="91">
        <v>44999</v>
      </c>
      <c r="P24" s="90"/>
      <c r="Q24" s="90"/>
      <c r="R24" s="90"/>
      <c r="S24" s="91">
        <v>44993</v>
      </c>
      <c r="T24" s="85" t="s">
        <v>50</v>
      </c>
      <c r="U24" s="85" t="s">
        <v>287</v>
      </c>
      <c r="V24" s="90"/>
      <c r="W24" s="90"/>
      <c r="X24" s="90"/>
      <c r="Y24" s="90"/>
      <c r="Z24" s="90"/>
      <c r="AA24" s="90"/>
      <c r="AB24" s="90"/>
    </row>
    <row r="25" spans="1:28" s="90" customFormat="1">
      <c r="A25" s="90" t="s">
        <v>377</v>
      </c>
      <c r="B25" s="85" t="s">
        <v>69</v>
      </c>
      <c r="C25" s="90" t="s">
        <v>380</v>
      </c>
      <c r="D25" s="85" t="s">
        <v>109</v>
      </c>
      <c r="E25" s="90" t="s">
        <v>32</v>
      </c>
      <c r="F25" s="90">
        <v>35101</v>
      </c>
      <c r="G25" s="90" t="s">
        <v>382</v>
      </c>
      <c r="H25" s="91">
        <v>44993</v>
      </c>
      <c r="I25" s="91">
        <v>45291</v>
      </c>
      <c r="J25" s="62" t="str">
        <f t="shared" si="0"/>
        <v>08/03/2023 al 31/12/2023</v>
      </c>
      <c r="K25" s="93">
        <f t="shared" ca="1" si="1"/>
        <v>40</v>
      </c>
      <c r="L25" s="92">
        <v>279970.8</v>
      </c>
      <c r="M25" s="92">
        <v>279970.8</v>
      </c>
      <c r="N25" s="86">
        <v>42060403</v>
      </c>
      <c r="O25" s="91">
        <v>44999</v>
      </c>
      <c r="S25" s="91">
        <v>44993</v>
      </c>
      <c r="T25" s="85" t="s">
        <v>50</v>
      </c>
      <c r="U25" s="85" t="s">
        <v>287</v>
      </c>
    </row>
    <row r="26" spans="1:28" s="90" customFormat="1">
      <c r="A26" s="85" t="s">
        <v>365</v>
      </c>
      <c r="B26" s="85" t="s">
        <v>68</v>
      </c>
      <c r="C26" s="85" t="s">
        <v>361</v>
      </c>
      <c r="D26" s="85" t="s">
        <v>101</v>
      </c>
      <c r="E26" s="85" t="s">
        <v>363</v>
      </c>
      <c r="F26" s="85">
        <v>25409</v>
      </c>
      <c r="G26" s="85" t="s">
        <v>360</v>
      </c>
      <c r="H26" s="88">
        <v>44995</v>
      </c>
      <c r="I26" s="88">
        <v>45039</v>
      </c>
      <c r="J26" s="62" t="str">
        <f t="shared" si="0"/>
        <v>10/03/2023 al 23/04/2023</v>
      </c>
      <c r="K26" s="93">
        <f t="shared" ca="1" si="1"/>
        <v>-212</v>
      </c>
      <c r="L26" s="89">
        <v>6591010.96</v>
      </c>
      <c r="M26" s="89">
        <v>5681906</v>
      </c>
      <c r="N26" s="86">
        <v>42060419</v>
      </c>
      <c r="O26" s="88">
        <v>44999</v>
      </c>
      <c r="P26" s="88"/>
      <c r="Q26" s="85"/>
      <c r="R26" s="88"/>
      <c r="S26" s="88">
        <v>44630</v>
      </c>
      <c r="T26" s="88" t="s">
        <v>50</v>
      </c>
      <c r="U26" s="85" t="s">
        <v>53</v>
      </c>
      <c r="V26" s="85"/>
      <c r="W26" s="85"/>
      <c r="X26" s="85"/>
      <c r="Y26" s="85"/>
      <c r="Z26" s="85"/>
      <c r="AA26" s="85"/>
      <c r="AB26" s="85"/>
    </row>
    <row r="27" spans="1:28" s="90" customFormat="1">
      <c r="A27" s="85" t="s">
        <v>369</v>
      </c>
      <c r="B27" s="85" t="s">
        <v>68</v>
      </c>
      <c r="C27" s="85" t="s">
        <v>373</v>
      </c>
      <c r="D27" s="85" t="s">
        <v>374</v>
      </c>
      <c r="E27" s="85" t="s">
        <v>375</v>
      </c>
      <c r="F27" s="85">
        <v>25409</v>
      </c>
      <c r="G27" s="85" t="s">
        <v>367</v>
      </c>
      <c r="H27" s="88">
        <v>44995</v>
      </c>
      <c r="I27" s="88">
        <v>45039</v>
      </c>
      <c r="J27" s="62" t="str">
        <f t="shared" si="0"/>
        <v>10/03/2023 al 23/04/2023</v>
      </c>
      <c r="K27" s="93">
        <f t="shared" ca="1" si="1"/>
        <v>-212</v>
      </c>
      <c r="L27" s="89">
        <f>+M27*1.16</f>
        <v>2618478.3239999996</v>
      </c>
      <c r="M27" s="89">
        <v>2257308.9</v>
      </c>
      <c r="N27" s="86">
        <v>42060419</v>
      </c>
      <c r="O27" s="88">
        <v>45002</v>
      </c>
      <c r="P27" s="88"/>
      <c r="Q27" s="85"/>
      <c r="R27" s="88"/>
      <c r="S27" s="88">
        <v>44630</v>
      </c>
      <c r="T27" s="88" t="s">
        <v>50</v>
      </c>
      <c r="U27" s="85" t="s">
        <v>53</v>
      </c>
      <c r="V27" s="85"/>
      <c r="W27" s="85"/>
      <c r="X27" s="85"/>
      <c r="Y27" s="85"/>
      <c r="Z27" s="85"/>
      <c r="AA27" s="85"/>
      <c r="AB27" s="85"/>
    </row>
    <row r="28" spans="1:28" s="90" customFormat="1">
      <c r="A28" s="85" t="s">
        <v>376</v>
      </c>
      <c r="B28" s="85" t="s">
        <v>68</v>
      </c>
      <c r="C28" s="85" t="s">
        <v>281</v>
      </c>
      <c r="D28" s="85" t="s">
        <v>101</v>
      </c>
      <c r="E28" s="85" t="s">
        <v>176</v>
      </c>
      <c r="F28" s="85">
        <v>31453</v>
      </c>
      <c r="G28" s="85" t="s">
        <v>368</v>
      </c>
      <c r="H28" s="88">
        <v>45012</v>
      </c>
      <c r="I28" s="88">
        <v>45056</v>
      </c>
      <c r="J28" s="62" t="str">
        <f t="shared" si="0"/>
        <v>27/03/2023 al 10/05/2023</v>
      </c>
      <c r="K28" s="93">
        <f t="shared" ca="1" si="1"/>
        <v>-195</v>
      </c>
      <c r="L28" s="89">
        <f>+M28*1.16</f>
        <v>8438645.9448000006</v>
      </c>
      <c r="M28" s="89">
        <v>7274694.7800000003</v>
      </c>
      <c r="N28" s="86">
        <v>42060428</v>
      </c>
      <c r="O28" s="88">
        <v>45013</v>
      </c>
      <c r="P28" s="88"/>
      <c r="Q28" s="85"/>
      <c r="R28" s="88"/>
      <c r="S28" s="88">
        <v>45012</v>
      </c>
      <c r="T28" s="88" t="s">
        <v>50</v>
      </c>
      <c r="U28" s="85" t="s">
        <v>53</v>
      </c>
      <c r="V28" s="85"/>
      <c r="W28" s="85"/>
      <c r="X28" s="85"/>
      <c r="Y28" s="85"/>
      <c r="Z28" s="85"/>
      <c r="AA28" s="85"/>
      <c r="AB28" s="85"/>
    </row>
    <row r="29" spans="1:28" s="90" customFormat="1">
      <c r="A29" s="90" t="s">
        <v>400</v>
      </c>
      <c r="B29" s="85" t="s">
        <v>68</v>
      </c>
      <c r="C29" s="85" t="s">
        <v>274</v>
      </c>
      <c r="D29" s="85" t="s">
        <v>101</v>
      </c>
      <c r="E29" s="85" t="s">
        <v>401</v>
      </c>
      <c r="F29" s="85">
        <v>31783</v>
      </c>
      <c r="G29" s="85" t="s">
        <v>399</v>
      </c>
      <c r="H29" s="88">
        <v>45017</v>
      </c>
      <c r="I29" s="94">
        <v>45169</v>
      </c>
      <c r="J29" s="62" t="str">
        <f t="shared" si="0"/>
        <v>01/04/2023 al 31/08/2023</v>
      </c>
      <c r="K29" s="93">
        <f t="shared" ca="1" si="1"/>
        <v>-82</v>
      </c>
      <c r="L29" s="92">
        <f>+M29*1.16</f>
        <v>61234024.66799999</v>
      </c>
      <c r="M29" s="96">
        <v>52787952.299999997</v>
      </c>
      <c r="N29" s="86">
        <v>42060417</v>
      </c>
      <c r="O29" s="91">
        <v>45027</v>
      </c>
      <c r="R29" s="91"/>
      <c r="S29" s="91">
        <v>45016</v>
      </c>
      <c r="T29" s="85" t="s">
        <v>290</v>
      </c>
      <c r="U29" s="85" t="s">
        <v>289</v>
      </c>
      <c r="Z29" s="85"/>
    </row>
    <row r="30" spans="1:28" s="90" customFormat="1">
      <c r="A30" s="90" t="s">
        <v>405</v>
      </c>
      <c r="B30" s="85" t="s">
        <v>68</v>
      </c>
      <c r="C30" s="85" t="s">
        <v>403</v>
      </c>
      <c r="D30" s="85" t="s">
        <v>104</v>
      </c>
      <c r="E30" s="85" t="s">
        <v>269</v>
      </c>
      <c r="F30" s="85">
        <v>110312</v>
      </c>
      <c r="G30" s="85" t="s">
        <v>402</v>
      </c>
      <c r="H30" s="88">
        <v>45017</v>
      </c>
      <c r="I30" s="94">
        <v>45169</v>
      </c>
      <c r="J30" s="62" t="str">
        <f t="shared" si="0"/>
        <v>01/04/2023 al 31/08/2023</v>
      </c>
      <c r="K30" s="93">
        <f t="shared" ca="1" si="1"/>
        <v>-82</v>
      </c>
      <c r="L30" s="89">
        <f>+M30*0.16</f>
        <v>41184</v>
      </c>
      <c r="M30" s="92">
        <v>257400</v>
      </c>
      <c r="N30" s="86">
        <v>42060420</v>
      </c>
      <c r="O30" s="91">
        <v>45026</v>
      </c>
      <c r="S30" s="91">
        <v>45016</v>
      </c>
      <c r="T30" s="85" t="s">
        <v>50</v>
      </c>
      <c r="U30" s="85" t="s">
        <v>287</v>
      </c>
      <c r="Z30" s="85"/>
      <c r="AA30" s="92"/>
    </row>
    <row r="31" spans="1:28" s="90" customFormat="1">
      <c r="A31" s="90" t="s">
        <v>406</v>
      </c>
      <c r="B31" s="85" t="s">
        <v>68</v>
      </c>
      <c r="C31" s="90" t="s">
        <v>407</v>
      </c>
      <c r="D31" s="85" t="s">
        <v>127</v>
      </c>
      <c r="E31" s="85" t="s">
        <v>408</v>
      </c>
      <c r="F31" s="90">
        <v>40878</v>
      </c>
      <c r="G31" s="85" t="s">
        <v>404</v>
      </c>
      <c r="H31" s="91">
        <v>45028</v>
      </c>
      <c r="I31" s="88">
        <v>45291</v>
      </c>
      <c r="J31" s="62" t="str">
        <f t="shared" si="0"/>
        <v>12/04/2023 al 31/12/2023</v>
      </c>
      <c r="K31" s="93">
        <f t="shared" ca="1" si="1"/>
        <v>40</v>
      </c>
      <c r="L31" s="89">
        <f t="shared" ref="L31:L37" si="3">+M31*1.16</f>
        <v>5648394.8903999999</v>
      </c>
      <c r="M31" s="92">
        <v>4869305.9400000004</v>
      </c>
      <c r="N31" s="86">
        <v>42060305</v>
      </c>
      <c r="O31" s="91">
        <v>45034</v>
      </c>
      <c r="S31" s="91">
        <v>45028</v>
      </c>
      <c r="T31" s="85" t="s">
        <v>52</v>
      </c>
      <c r="U31" s="85" t="s">
        <v>287</v>
      </c>
      <c r="AA31" s="92"/>
    </row>
    <row r="32" spans="1:28" s="90" customFormat="1">
      <c r="A32" s="90" t="s">
        <v>410</v>
      </c>
      <c r="B32" s="85" t="s">
        <v>68</v>
      </c>
      <c r="C32" s="85" t="s">
        <v>283</v>
      </c>
      <c r="D32" s="85" t="s">
        <v>160</v>
      </c>
      <c r="E32" s="85" t="s">
        <v>411</v>
      </c>
      <c r="F32" s="90">
        <v>5377</v>
      </c>
      <c r="G32" s="85" t="s">
        <v>409</v>
      </c>
      <c r="H32" s="91">
        <v>45028</v>
      </c>
      <c r="I32" s="88">
        <v>45046</v>
      </c>
      <c r="J32" s="62" t="str">
        <f t="shared" si="0"/>
        <v>12/04/2023 al 30/04/2023</v>
      </c>
      <c r="K32" s="93">
        <f t="shared" ca="1" si="1"/>
        <v>-205</v>
      </c>
      <c r="L32" s="89">
        <f t="shared" si="3"/>
        <v>3204964</v>
      </c>
      <c r="M32" s="92">
        <v>2762900</v>
      </c>
      <c r="N32" s="86">
        <v>42060430</v>
      </c>
      <c r="O32" s="91">
        <v>45033</v>
      </c>
      <c r="S32" s="91">
        <v>45028</v>
      </c>
      <c r="T32" s="85" t="s">
        <v>50</v>
      </c>
      <c r="U32" s="85" t="s">
        <v>287</v>
      </c>
      <c r="Z32" s="85"/>
      <c r="AA32" s="92"/>
    </row>
    <row r="33" spans="1:21" s="114" customFormat="1">
      <c r="A33" s="114" t="s">
        <v>447</v>
      </c>
      <c r="B33" s="114" t="s">
        <v>68</v>
      </c>
      <c r="C33" s="114" t="s">
        <v>284</v>
      </c>
      <c r="D33" s="114" t="s">
        <v>97</v>
      </c>
      <c r="E33" s="114" t="s">
        <v>413</v>
      </c>
      <c r="F33" s="114">
        <v>30178</v>
      </c>
      <c r="G33" s="114" t="s">
        <v>414</v>
      </c>
      <c r="H33" s="115">
        <v>45037</v>
      </c>
      <c r="I33" s="115">
        <v>45046</v>
      </c>
      <c r="J33" s="116" t="str">
        <f t="shared" si="0"/>
        <v>21/04/2023 al 30/04/2023</v>
      </c>
      <c r="K33" s="117">
        <f t="shared" ca="1" si="1"/>
        <v>-205</v>
      </c>
      <c r="L33" s="118">
        <f t="shared" si="3"/>
        <v>14909158.494399998</v>
      </c>
      <c r="M33" s="118">
        <v>12852722.84</v>
      </c>
      <c r="N33" s="119">
        <v>42062114</v>
      </c>
      <c r="O33" s="115">
        <v>45043</v>
      </c>
      <c r="P33" s="115"/>
      <c r="R33" s="115"/>
      <c r="S33" s="115">
        <v>45037</v>
      </c>
      <c r="T33" s="115" t="s">
        <v>50</v>
      </c>
      <c r="U33" s="114" t="s">
        <v>53</v>
      </c>
    </row>
    <row r="34" spans="1:21" s="114" customFormat="1">
      <c r="A34" s="114" t="s">
        <v>448</v>
      </c>
      <c r="B34" s="114" t="s">
        <v>68</v>
      </c>
      <c r="C34" s="114" t="s">
        <v>370</v>
      </c>
      <c r="D34" s="114" t="s">
        <v>374</v>
      </c>
      <c r="E34" s="114" t="s">
        <v>375</v>
      </c>
      <c r="F34" s="114">
        <v>25409</v>
      </c>
      <c r="G34" s="114" t="s">
        <v>415</v>
      </c>
      <c r="H34" s="115">
        <v>45041</v>
      </c>
      <c r="I34" s="115">
        <v>45083</v>
      </c>
      <c r="J34" s="116" t="str">
        <f t="shared" si="0"/>
        <v>25/04/2023 al 06/06/2023</v>
      </c>
      <c r="K34" s="117">
        <f t="shared" ca="1" si="1"/>
        <v>-168</v>
      </c>
      <c r="L34" s="118">
        <f t="shared" si="3"/>
        <v>4257332.4720000001</v>
      </c>
      <c r="M34" s="118">
        <v>3670114.2</v>
      </c>
      <c r="N34" s="119">
        <v>42060419</v>
      </c>
      <c r="O34" s="115">
        <v>45041</v>
      </c>
      <c r="P34" s="115"/>
      <c r="R34" s="115"/>
      <c r="S34" s="115">
        <v>45041</v>
      </c>
      <c r="T34" s="115" t="s">
        <v>52</v>
      </c>
      <c r="U34" s="114" t="s">
        <v>287</v>
      </c>
    </row>
    <row r="35" spans="1:21" s="114" customFormat="1">
      <c r="A35" s="114" t="s">
        <v>449</v>
      </c>
      <c r="B35" s="114" t="s">
        <v>68</v>
      </c>
      <c r="C35" s="114" t="s">
        <v>285</v>
      </c>
      <c r="D35" s="114" t="s">
        <v>98</v>
      </c>
      <c r="E35" s="114" t="s">
        <v>73</v>
      </c>
      <c r="F35" s="114">
        <v>149288</v>
      </c>
      <c r="G35" s="114" t="s">
        <v>416</v>
      </c>
      <c r="H35" s="115">
        <v>45044</v>
      </c>
      <c r="I35" s="115">
        <v>45291</v>
      </c>
      <c r="J35" s="116" t="str">
        <f t="shared" si="0"/>
        <v>28/04/2023 al 31/12/2023</v>
      </c>
      <c r="K35" s="117">
        <f t="shared" ca="1" si="1"/>
        <v>40</v>
      </c>
      <c r="L35" s="118">
        <f t="shared" si="3"/>
        <v>13849060.199999999</v>
      </c>
      <c r="M35" s="118">
        <v>11938845</v>
      </c>
      <c r="N35" s="119">
        <v>42060406</v>
      </c>
      <c r="O35" s="115">
        <v>45044</v>
      </c>
      <c r="P35" s="115"/>
      <c r="R35" s="115"/>
      <c r="S35" s="115">
        <v>45044</v>
      </c>
      <c r="T35" s="115" t="s">
        <v>290</v>
      </c>
      <c r="U35" s="114" t="s">
        <v>289</v>
      </c>
    </row>
    <row r="36" spans="1:21" s="114" customFormat="1">
      <c r="A36" s="114" t="s">
        <v>450</v>
      </c>
      <c r="B36" s="114" t="s">
        <v>68</v>
      </c>
      <c r="C36" s="114" t="s">
        <v>372</v>
      </c>
      <c r="D36" s="114" t="s">
        <v>100</v>
      </c>
      <c r="E36" s="114" t="s">
        <v>267</v>
      </c>
      <c r="F36" s="114">
        <v>30058</v>
      </c>
      <c r="G36" s="114" t="s">
        <v>417</v>
      </c>
      <c r="H36" s="115">
        <v>45044</v>
      </c>
      <c r="I36" s="115">
        <v>45169</v>
      </c>
      <c r="J36" s="116" t="str">
        <f t="shared" si="0"/>
        <v>28/04/2023 al 31/08/2023</v>
      </c>
      <c r="K36" s="117">
        <f t="shared" ca="1" si="1"/>
        <v>-82</v>
      </c>
      <c r="L36" s="118">
        <f t="shared" si="3"/>
        <v>8503036.9879999999</v>
      </c>
      <c r="M36" s="118">
        <v>7330204.2999999998</v>
      </c>
      <c r="N36" s="119">
        <v>42060419</v>
      </c>
      <c r="O36" s="115">
        <v>45044</v>
      </c>
      <c r="P36" s="115"/>
      <c r="R36" s="115"/>
      <c r="S36" s="115">
        <v>45044</v>
      </c>
      <c r="T36" s="115" t="s">
        <v>52</v>
      </c>
      <c r="U36" s="114" t="s">
        <v>287</v>
      </c>
    </row>
    <row r="37" spans="1:21">
      <c r="A37" s="85" t="s">
        <v>445</v>
      </c>
      <c r="B37" s="85" t="s">
        <v>68</v>
      </c>
      <c r="C37" s="85" t="s">
        <v>371</v>
      </c>
      <c r="D37" s="85" t="s">
        <v>101</v>
      </c>
      <c r="E37" s="85" t="s">
        <v>375</v>
      </c>
      <c r="F37" s="85">
        <v>25409</v>
      </c>
      <c r="G37" s="85" t="s">
        <v>418</v>
      </c>
      <c r="H37" s="88">
        <v>45044</v>
      </c>
      <c r="I37" s="88">
        <v>45169</v>
      </c>
      <c r="J37" s="62" t="str">
        <f t="shared" si="0"/>
        <v>28/04/2023 al 31/08/2023</v>
      </c>
      <c r="K37" s="93">
        <f t="shared" ca="1" si="1"/>
        <v>-82</v>
      </c>
      <c r="L37" s="89">
        <f t="shared" si="3"/>
        <v>14330489.199999999</v>
      </c>
      <c r="M37" s="89">
        <v>12353870</v>
      </c>
      <c r="N37" s="86">
        <v>42060419</v>
      </c>
      <c r="O37" s="88">
        <v>45044</v>
      </c>
      <c r="S37" s="88">
        <v>45044</v>
      </c>
      <c r="T37" s="88" t="s">
        <v>290</v>
      </c>
      <c r="U37" s="85" t="s">
        <v>289</v>
      </c>
    </row>
    <row r="38" spans="1:21" s="90" customFormat="1">
      <c r="A38" s="90" t="s">
        <v>451</v>
      </c>
      <c r="B38" s="85" t="s">
        <v>70</v>
      </c>
      <c r="C38" s="90" t="s">
        <v>433</v>
      </c>
      <c r="D38" s="85" t="s">
        <v>110</v>
      </c>
      <c r="E38" s="90" t="s">
        <v>430</v>
      </c>
      <c r="F38" s="90" t="s">
        <v>427</v>
      </c>
      <c r="G38" s="90" t="s">
        <v>424</v>
      </c>
      <c r="H38" s="91">
        <v>45042</v>
      </c>
      <c r="I38" s="91">
        <v>45291</v>
      </c>
      <c r="J38" s="62" t="str">
        <f t="shared" si="0"/>
        <v>26/04/2023 al 31/12/2023</v>
      </c>
      <c r="K38" s="93">
        <f t="shared" ca="1" si="1"/>
        <v>40</v>
      </c>
      <c r="L38" s="98">
        <v>5799814.3999999994</v>
      </c>
      <c r="M38" s="92">
        <v>4999840</v>
      </c>
      <c r="N38" s="90" t="s">
        <v>434</v>
      </c>
      <c r="O38" s="91">
        <v>45044</v>
      </c>
      <c r="S38" s="91">
        <v>45042</v>
      </c>
      <c r="T38" s="85" t="s">
        <v>435</v>
      </c>
      <c r="U38" s="90" t="s">
        <v>436</v>
      </c>
    </row>
    <row r="39" spans="1:21" s="90" customFormat="1">
      <c r="A39" s="90" t="s">
        <v>451</v>
      </c>
      <c r="B39" s="85" t="s">
        <v>70</v>
      </c>
      <c r="C39" s="90" t="s">
        <v>433</v>
      </c>
      <c r="D39" s="85" t="s">
        <v>110</v>
      </c>
      <c r="E39" s="90" t="s">
        <v>431</v>
      </c>
      <c r="F39" s="90" t="s">
        <v>428</v>
      </c>
      <c r="G39" s="90" t="s">
        <v>425</v>
      </c>
      <c r="H39" s="91">
        <v>45042</v>
      </c>
      <c r="I39" s="91">
        <v>45291</v>
      </c>
      <c r="J39" s="62" t="str">
        <f t="shared" si="0"/>
        <v>26/04/2023 al 31/12/2023</v>
      </c>
      <c r="K39" s="93">
        <f t="shared" ca="1" si="1"/>
        <v>40</v>
      </c>
      <c r="L39" s="98">
        <v>4616852.0839999998</v>
      </c>
      <c r="M39" s="92">
        <v>3980044.9</v>
      </c>
      <c r="N39" s="90" t="s">
        <v>434</v>
      </c>
      <c r="O39" s="91">
        <v>45044</v>
      </c>
      <c r="S39" s="91">
        <v>45042</v>
      </c>
      <c r="T39" s="85" t="s">
        <v>435</v>
      </c>
      <c r="U39" s="90" t="s">
        <v>436</v>
      </c>
    </row>
    <row r="40" spans="1:21" s="90" customFormat="1">
      <c r="A40" s="90" t="s">
        <v>451</v>
      </c>
      <c r="B40" s="85" t="s">
        <v>70</v>
      </c>
      <c r="C40" s="90" t="s">
        <v>433</v>
      </c>
      <c r="D40" s="85" t="s">
        <v>110</v>
      </c>
      <c r="E40" s="90" t="s">
        <v>432</v>
      </c>
      <c r="F40" s="90" t="s">
        <v>429</v>
      </c>
      <c r="G40" s="90" t="s">
        <v>426</v>
      </c>
      <c r="H40" s="91">
        <v>45042</v>
      </c>
      <c r="I40" s="91">
        <v>45291</v>
      </c>
      <c r="J40" s="62" t="str">
        <f t="shared" si="0"/>
        <v>26/04/2023 al 31/12/2023</v>
      </c>
      <c r="K40" s="93">
        <f t="shared" ca="1" si="1"/>
        <v>40</v>
      </c>
      <c r="L40" s="98">
        <v>1359211.44</v>
      </c>
      <c r="M40" s="92">
        <v>1171734</v>
      </c>
      <c r="N40" s="90" t="s">
        <v>434</v>
      </c>
      <c r="O40" s="91">
        <v>45044</v>
      </c>
      <c r="S40" s="91">
        <v>45042</v>
      </c>
      <c r="T40" s="85" t="s">
        <v>435</v>
      </c>
      <c r="U40" s="90" t="s">
        <v>436</v>
      </c>
    </row>
    <row r="41" spans="1:21" s="90" customFormat="1">
      <c r="A41" s="90" t="s">
        <v>421</v>
      </c>
      <c r="B41" s="90" t="s">
        <v>337</v>
      </c>
      <c r="C41" s="90" t="s">
        <v>420</v>
      </c>
      <c r="D41" s="85" t="s">
        <v>104</v>
      </c>
      <c r="E41" s="90" t="s">
        <v>423</v>
      </c>
      <c r="F41" s="90" t="s">
        <v>422</v>
      </c>
      <c r="G41" s="90" t="s">
        <v>419</v>
      </c>
      <c r="H41" s="91">
        <v>45020</v>
      </c>
      <c r="I41" s="91">
        <v>45291</v>
      </c>
      <c r="J41" s="62" t="str">
        <f t="shared" si="0"/>
        <v>04/04/2023 al 31/12/2023</v>
      </c>
      <c r="K41" s="93">
        <f t="shared" ca="1" si="1"/>
        <v>40</v>
      </c>
      <c r="L41" s="98">
        <f>+M41*1.16</f>
        <v>2398972.7999999998</v>
      </c>
      <c r="M41" s="92">
        <v>2068080</v>
      </c>
      <c r="N41" s="90">
        <v>42060802</v>
      </c>
      <c r="O41" s="91">
        <v>45030</v>
      </c>
      <c r="S41" s="91">
        <v>45020</v>
      </c>
      <c r="T41" s="90" t="s">
        <v>52</v>
      </c>
      <c r="U41" s="85" t="s">
        <v>287</v>
      </c>
    </row>
    <row r="42" spans="1:21">
      <c r="A42" s="85" t="s">
        <v>446</v>
      </c>
      <c r="B42" s="85" t="s">
        <v>68</v>
      </c>
      <c r="C42" s="85" t="s">
        <v>441</v>
      </c>
      <c r="D42" s="85" t="s">
        <v>160</v>
      </c>
      <c r="E42" s="85" t="s">
        <v>411</v>
      </c>
      <c r="F42" s="85">
        <v>5377</v>
      </c>
      <c r="G42" s="85" t="s">
        <v>443</v>
      </c>
      <c r="H42" s="88">
        <v>45044</v>
      </c>
      <c r="I42" s="88">
        <v>45127</v>
      </c>
      <c r="J42" s="62" t="str">
        <f t="shared" si="0"/>
        <v>28/04/2023 al 20/07/2023</v>
      </c>
      <c r="K42" s="93">
        <v>66</v>
      </c>
      <c r="L42" s="89">
        <v>12538602.399999999</v>
      </c>
      <c r="M42" s="89">
        <v>10809140</v>
      </c>
      <c r="N42" s="85">
        <v>42060430</v>
      </c>
      <c r="O42" s="88">
        <v>45044</v>
      </c>
      <c r="P42" s="85"/>
      <c r="Q42" s="88"/>
      <c r="S42" s="88">
        <v>45044</v>
      </c>
      <c r="T42" s="85" t="s">
        <v>52</v>
      </c>
      <c r="U42" s="85" t="s">
        <v>287</v>
      </c>
    </row>
    <row r="43" spans="1:21">
      <c r="A43" s="85" t="s">
        <v>452</v>
      </c>
      <c r="B43" s="85" t="s">
        <v>68</v>
      </c>
      <c r="C43" s="85" t="s">
        <v>442</v>
      </c>
      <c r="D43" s="85" t="s">
        <v>146</v>
      </c>
      <c r="E43" s="85" t="s">
        <v>145</v>
      </c>
      <c r="F43" s="85">
        <v>3990</v>
      </c>
      <c r="G43" s="85" t="s">
        <v>444</v>
      </c>
      <c r="H43" s="88">
        <v>45044</v>
      </c>
      <c r="I43" s="88">
        <v>45291</v>
      </c>
      <c r="J43" s="62" t="str">
        <f t="shared" si="0"/>
        <v>28/04/2023 al 31/12/2023</v>
      </c>
      <c r="K43" s="93">
        <v>230</v>
      </c>
      <c r="L43" s="89">
        <v>10764800</v>
      </c>
      <c r="M43" s="89">
        <v>9280000</v>
      </c>
      <c r="N43" s="85">
        <v>42060420</v>
      </c>
      <c r="O43" s="88">
        <v>45044</v>
      </c>
      <c r="P43" s="85"/>
      <c r="Q43" s="88"/>
      <c r="S43" s="88">
        <v>45044</v>
      </c>
      <c r="T43" s="85" t="s">
        <v>52</v>
      </c>
      <c r="U43" s="85" t="s">
        <v>287</v>
      </c>
    </row>
    <row r="44" spans="1:21">
      <c r="A44" s="85" t="s">
        <v>456</v>
      </c>
      <c r="B44" s="85" t="s">
        <v>273</v>
      </c>
      <c r="C44" s="85" t="s">
        <v>457</v>
      </c>
      <c r="D44" s="85" t="s">
        <v>458</v>
      </c>
      <c r="E44" s="85" t="s">
        <v>459</v>
      </c>
      <c r="G44" s="85" t="s">
        <v>453</v>
      </c>
      <c r="H44" s="88">
        <v>45068</v>
      </c>
      <c r="I44" s="88">
        <v>45291</v>
      </c>
      <c r="J44" s="62" t="str">
        <f t="shared" si="0"/>
        <v>22/05/2023 al 31/12/2023</v>
      </c>
      <c r="K44" s="93">
        <f t="shared" ref="K44:K46" ca="1" si="4">I44-TODAY()</f>
        <v>40</v>
      </c>
      <c r="L44" s="89">
        <v>42062508</v>
      </c>
      <c r="M44" s="89">
        <v>45070</v>
      </c>
      <c r="N44" s="85">
        <v>42062508</v>
      </c>
      <c r="Q44" s="85">
        <v>45068</v>
      </c>
      <c r="R44" s="88" t="s">
        <v>50</v>
      </c>
      <c r="S44" s="88" t="s">
        <v>287</v>
      </c>
    </row>
    <row r="45" spans="1:21" s="104" customFormat="1">
      <c r="A45" s="104" t="s">
        <v>468</v>
      </c>
      <c r="B45" s="62" t="s">
        <v>70</v>
      </c>
      <c r="C45" s="104" t="s">
        <v>464</v>
      </c>
      <c r="D45" s="83" t="s">
        <v>110</v>
      </c>
      <c r="E45" s="104" t="s">
        <v>462</v>
      </c>
      <c r="G45" s="104" t="s">
        <v>461</v>
      </c>
      <c r="H45" s="105">
        <v>45064</v>
      </c>
      <c r="I45" s="105">
        <v>45291</v>
      </c>
      <c r="J45" s="62" t="str">
        <f t="shared" si="0"/>
        <v>18/05/2023 al 31/12/2023</v>
      </c>
      <c r="K45" s="93">
        <f t="shared" ca="1" si="4"/>
        <v>40</v>
      </c>
      <c r="L45" s="106">
        <f>+M45*1.16</f>
        <v>12161874.153199999</v>
      </c>
      <c r="M45" s="106">
        <v>10484374.27</v>
      </c>
      <c r="N45" s="85">
        <v>42062509</v>
      </c>
      <c r="O45" s="105">
        <v>45065</v>
      </c>
      <c r="Q45" s="105">
        <v>45064</v>
      </c>
      <c r="R45" s="83" t="s">
        <v>466</v>
      </c>
      <c r="S45" s="83" t="s">
        <v>55</v>
      </c>
    </row>
    <row r="46" spans="1:21" s="104" customFormat="1">
      <c r="A46" s="104" t="s">
        <v>467</v>
      </c>
      <c r="B46" s="62" t="s">
        <v>70</v>
      </c>
      <c r="C46" s="104" t="s">
        <v>465</v>
      </c>
      <c r="D46" s="83" t="s">
        <v>110</v>
      </c>
      <c r="E46" s="104" t="s">
        <v>463</v>
      </c>
      <c r="G46" s="104" t="s">
        <v>460</v>
      </c>
      <c r="H46" s="105">
        <v>45055</v>
      </c>
      <c r="I46" s="105">
        <v>45291</v>
      </c>
      <c r="J46" s="62" t="str">
        <f t="shared" si="0"/>
        <v>09/05/2023 al 31/12/2023</v>
      </c>
      <c r="K46" s="93">
        <f t="shared" ca="1" si="4"/>
        <v>40</v>
      </c>
      <c r="L46" s="106">
        <f>+M46*1.16</f>
        <v>10477291.68</v>
      </c>
      <c r="M46" s="106">
        <v>9032148</v>
      </c>
      <c r="N46" s="85">
        <v>42062509</v>
      </c>
      <c r="O46" s="105">
        <v>45057</v>
      </c>
      <c r="Q46" s="105">
        <v>45055</v>
      </c>
      <c r="R46" s="83" t="s">
        <v>466</v>
      </c>
      <c r="S46" s="83" t="s">
        <v>55</v>
      </c>
    </row>
    <row r="47" spans="1:21">
      <c r="A47" s="85" t="s">
        <v>496</v>
      </c>
      <c r="B47" s="85" t="s">
        <v>68</v>
      </c>
      <c r="C47" s="85" t="s">
        <v>455</v>
      </c>
      <c r="D47" s="85" t="s">
        <v>101</v>
      </c>
      <c r="E47" s="85" t="s">
        <v>495</v>
      </c>
      <c r="F47" s="85">
        <v>31453</v>
      </c>
      <c r="G47" s="88" t="s">
        <v>454</v>
      </c>
      <c r="H47" s="88">
        <v>45078</v>
      </c>
      <c r="I47" s="88">
        <v>45291</v>
      </c>
      <c r="J47" s="88" t="s">
        <v>497</v>
      </c>
      <c r="K47" s="89">
        <v>181</v>
      </c>
      <c r="L47" s="89">
        <v>8438645.9448000006</v>
      </c>
      <c r="M47" s="89">
        <v>7274694.7800000003</v>
      </c>
      <c r="N47" s="85">
        <v>42060428</v>
      </c>
      <c r="O47" s="88">
        <v>45089</v>
      </c>
      <c r="P47" s="85"/>
      <c r="Q47" s="88"/>
      <c r="S47" s="88">
        <v>45076</v>
      </c>
      <c r="T47" s="85" t="s">
        <v>290</v>
      </c>
      <c r="U47" s="85" t="s">
        <v>289</v>
      </c>
    </row>
    <row r="48" spans="1:21">
      <c r="A48" s="85" t="s">
        <v>525</v>
      </c>
      <c r="B48" s="85" t="s">
        <v>499</v>
      </c>
      <c r="C48" s="85" t="s">
        <v>470</v>
      </c>
      <c r="D48" s="85" t="s">
        <v>110</v>
      </c>
      <c r="E48" s="85" t="s">
        <v>471</v>
      </c>
      <c r="G48" s="85" t="s">
        <v>469</v>
      </c>
      <c r="H48" s="88">
        <v>45078</v>
      </c>
      <c r="I48" s="88">
        <v>45291</v>
      </c>
      <c r="J48" s="62" t="str">
        <f t="shared" si="0"/>
        <v>01/06/2023 al 31/12/2023</v>
      </c>
      <c r="K48" s="93">
        <f t="shared" ref="K48:K59" ca="1" si="5">I48-TODAY()</f>
        <v>40</v>
      </c>
      <c r="N48" s="85">
        <v>42060428</v>
      </c>
    </row>
    <row r="49" spans="1:19">
      <c r="A49" s="85" t="s">
        <v>524</v>
      </c>
      <c r="B49" s="85" t="s">
        <v>499</v>
      </c>
      <c r="C49" s="85" t="s">
        <v>473</v>
      </c>
      <c r="D49" s="85" t="s">
        <v>110</v>
      </c>
      <c r="E49" s="85" t="s">
        <v>523</v>
      </c>
      <c r="G49" s="85" t="s">
        <v>472</v>
      </c>
      <c r="H49" s="88">
        <v>45082</v>
      </c>
      <c r="I49" s="88">
        <v>45291</v>
      </c>
      <c r="J49" s="62" t="str">
        <f t="shared" si="0"/>
        <v>05/06/2023 al 31/12/2023</v>
      </c>
      <c r="K49" s="93">
        <f t="shared" ca="1" si="5"/>
        <v>40</v>
      </c>
      <c r="N49" s="85">
        <v>42062502</v>
      </c>
    </row>
    <row r="50" spans="1:19">
      <c r="A50" s="85" t="s">
        <v>526</v>
      </c>
      <c r="B50" s="85" t="s">
        <v>499</v>
      </c>
      <c r="C50" s="85" t="s">
        <v>475</v>
      </c>
      <c r="D50" s="85" t="s">
        <v>110</v>
      </c>
      <c r="E50" s="85" t="s">
        <v>476</v>
      </c>
      <c r="G50" s="85" t="s">
        <v>474</v>
      </c>
      <c r="H50" s="88">
        <v>45096</v>
      </c>
      <c r="I50" s="88">
        <v>45291</v>
      </c>
      <c r="J50" s="62" t="str">
        <f t="shared" si="0"/>
        <v>19/06/2023 al 31/12/2023</v>
      </c>
      <c r="K50" s="93">
        <f t="shared" ca="1" si="5"/>
        <v>40</v>
      </c>
      <c r="N50" s="85">
        <v>42060906</v>
      </c>
    </row>
    <row r="51" spans="1:19">
      <c r="A51" s="85" t="s">
        <v>526</v>
      </c>
      <c r="B51" s="85" t="s">
        <v>499</v>
      </c>
      <c r="C51" s="85" t="s">
        <v>485</v>
      </c>
      <c r="D51" s="85" t="s">
        <v>110</v>
      </c>
      <c r="E51" s="85" t="s">
        <v>476</v>
      </c>
      <c r="G51" s="85" t="s">
        <v>489</v>
      </c>
      <c r="H51" s="88">
        <v>45096</v>
      </c>
      <c r="I51" s="88">
        <v>45291</v>
      </c>
      <c r="J51" s="62" t="str">
        <f t="shared" si="0"/>
        <v>19/06/2023 al 31/12/2023</v>
      </c>
      <c r="K51" s="93">
        <f t="shared" ca="1" si="5"/>
        <v>40</v>
      </c>
      <c r="N51" s="85">
        <v>42062517</v>
      </c>
    </row>
    <row r="52" spans="1:19">
      <c r="A52" s="85" t="s">
        <v>526</v>
      </c>
      <c r="B52" s="85" t="s">
        <v>499</v>
      </c>
      <c r="C52" s="85" t="s">
        <v>486</v>
      </c>
      <c r="D52" s="85" t="s">
        <v>110</v>
      </c>
      <c r="E52" s="85" t="s">
        <v>476</v>
      </c>
      <c r="G52" s="85" t="s">
        <v>477</v>
      </c>
      <c r="H52" s="88">
        <v>45096</v>
      </c>
      <c r="I52" s="88">
        <v>45291</v>
      </c>
      <c r="J52" s="62" t="str">
        <f t="shared" si="0"/>
        <v>19/06/2023 al 31/12/2023</v>
      </c>
      <c r="K52" s="93">
        <f t="shared" ca="1" si="5"/>
        <v>40</v>
      </c>
      <c r="N52" s="85">
        <v>42062527</v>
      </c>
    </row>
    <row r="53" spans="1:19">
      <c r="A53" s="85" t="s">
        <v>526</v>
      </c>
      <c r="B53" s="85" t="s">
        <v>499</v>
      </c>
      <c r="C53" s="85" t="s">
        <v>487</v>
      </c>
      <c r="D53" s="85" t="s">
        <v>110</v>
      </c>
      <c r="E53" s="85" t="s">
        <v>476</v>
      </c>
      <c r="G53" s="85" t="s">
        <v>478</v>
      </c>
      <c r="H53" s="88">
        <v>45096</v>
      </c>
      <c r="I53" s="88">
        <v>45291</v>
      </c>
      <c r="J53" s="62" t="str">
        <f t="shared" si="0"/>
        <v>19/06/2023 al 31/12/2023</v>
      </c>
      <c r="K53" s="93">
        <f t="shared" ca="1" si="5"/>
        <v>40</v>
      </c>
      <c r="N53" s="85">
        <v>42062529</v>
      </c>
    </row>
    <row r="54" spans="1:19">
      <c r="A54" s="85" t="s">
        <v>526</v>
      </c>
      <c r="B54" s="85" t="s">
        <v>499</v>
      </c>
      <c r="C54" s="85" t="s">
        <v>488</v>
      </c>
      <c r="D54" s="85" t="s">
        <v>110</v>
      </c>
      <c r="E54" s="85" t="s">
        <v>476</v>
      </c>
      <c r="G54" s="85" t="s">
        <v>479</v>
      </c>
      <c r="H54" s="88">
        <v>45096</v>
      </c>
      <c r="I54" s="88">
        <v>45291</v>
      </c>
      <c r="J54" s="62" t="str">
        <f t="shared" si="0"/>
        <v>19/06/2023 al 31/12/2023</v>
      </c>
      <c r="K54" s="93">
        <f t="shared" ca="1" si="5"/>
        <v>40</v>
      </c>
      <c r="N54" s="85">
        <v>42062530</v>
      </c>
    </row>
    <row r="55" spans="1:19">
      <c r="A55" s="45" t="s">
        <v>498</v>
      </c>
      <c r="B55" s="85" t="s">
        <v>499</v>
      </c>
      <c r="C55" s="85" t="s">
        <v>554</v>
      </c>
      <c r="D55" s="85" t="s">
        <v>110</v>
      </c>
      <c r="E55" s="85" t="s">
        <v>490</v>
      </c>
      <c r="G55" s="85" t="s">
        <v>480</v>
      </c>
      <c r="H55" s="88">
        <v>45103</v>
      </c>
      <c r="I55" s="88">
        <v>45291</v>
      </c>
      <c r="J55" s="62" t="str">
        <f t="shared" si="0"/>
        <v>26/06/2023 al 31/12/2023</v>
      </c>
      <c r="K55" s="93">
        <f t="shared" ca="1" si="5"/>
        <v>40</v>
      </c>
      <c r="L55" s="89">
        <f>+M55*1.16</f>
        <v>1408240</v>
      </c>
      <c r="M55" s="89">
        <v>1214000</v>
      </c>
      <c r="N55" s="85">
        <v>42062508</v>
      </c>
    </row>
    <row r="56" spans="1:19">
      <c r="A56" s="45" t="s">
        <v>498</v>
      </c>
      <c r="B56" s="85" t="s">
        <v>499</v>
      </c>
      <c r="C56" s="85" t="s">
        <v>555</v>
      </c>
      <c r="D56" s="85" t="s">
        <v>110</v>
      </c>
      <c r="E56" s="85" t="s">
        <v>491</v>
      </c>
      <c r="G56" s="85" t="s">
        <v>481</v>
      </c>
      <c r="H56" s="88">
        <v>45103</v>
      </c>
      <c r="I56" s="88">
        <v>45291</v>
      </c>
      <c r="J56" s="62" t="str">
        <f t="shared" si="0"/>
        <v>26/06/2023 al 31/12/2023</v>
      </c>
      <c r="K56" s="93">
        <f t="shared" ca="1" si="5"/>
        <v>40</v>
      </c>
      <c r="L56" s="89">
        <f t="shared" ref="L56:L59" si="6">+M56*1.16</f>
        <v>1414040</v>
      </c>
      <c r="M56" s="89">
        <v>1219000</v>
      </c>
      <c r="N56" s="85">
        <v>42062508</v>
      </c>
    </row>
    <row r="57" spans="1:19">
      <c r="A57" s="45" t="s">
        <v>498</v>
      </c>
      <c r="B57" s="85" t="s">
        <v>499</v>
      </c>
      <c r="C57" s="85" t="s">
        <v>556</v>
      </c>
      <c r="D57" s="85" t="s">
        <v>110</v>
      </c>
      <c r="E57" s="85" t="s">
        <v>492</v>
      </c>
      <c r="G57" s="85" t="s">
        <v>482</v>
      </c>
      <c r="H57" s="88">
        <v>45103</v>
      </c>
      <c r="I57" s="88">
        <v>45291</v>
      </c>
      <c r="J57" s="62" t="str">
        <f t="shared" si="0"/>
        <v>26/06/2023 al 31/12/2023</v>
      </c>
      <c r="K57" s="93">
        <f t="shared" ca="1" si="5"/>
        <v>40</v>
      </c>
      <c r="L57" s="89">
        <f t="shared" si="6"/>
        <v>557820.10399999993</v>
      </c>
      <c r="M57" s="89">
        <v>480879.4</v>
      </c>
      <c r="N57" s="85">
        <v>42062508</v>
      </c>
    </row>
    <row r="58" spans="1:19">
      <c r="A58" s="45" t="s">
        <v>498</v>
      </c>
      <c r="B58" s="85" t="s">
        <v>499</v>
      </c>
      <c r="C58" s="85" t="s">
        <v>557</v>
      </c>
      <c r="D58" s="85" t="s">
        <v>110</v>
      </c>
      <c r="E58" s="85" t="s">
        <v>493</v>
      </c>
      <c r="G58" s="85" t="s">
        <v>483</v>
      </c>
      <c r="H58" s="88">
        <v>45103</v>
      </c>
      <c r="I58" s="88">
        <v>45291</v>
      </c>
      <c r="J58" s="62" t="str">
        <f t="shared" si="0"/>
        <v>26/06/2023 al 31/12/2023</v>
      </c>
      <c r="K58" s="93">
        <f t="shared" ca="1" si="5"/>
        <v>40</v>
      </c>
      <c r="L58" s="89">
        <f t="shared" si="6"/>
        <v>11134840</v>
      </c>
      <c r="M58" s="89">
        <v>9599000</v>
      </c>
      <c r="N58" s="85">
        <v>42062508</v>
      </c>
    </row>
    <row r="59" spans="1:19">
      <c r="A59" s="45" t="s">
        <v>498</v>
      </c>
      <c r="B59" s="85" t="s">
        <v>499</v>
      </c>
      <c r="C59" s="85" t="s">
        <v>558</v>
      </c>
      <c r="D59" s="85" t="s">
        <v>110</v>
      </c>
      <c r="E59" s="85" t="s">
        <v>494</v>
      </c>
      <c r="G59" s="85" t="s">
        <v>484</v>
      </c>
      <c r="H59" s="88">
        <v>45103</v>
      </c>
      <c r="I59" s="88">
        <v>45291</v>
      </c>
      <c r="J59" s="62" t="str">
        <f t="shared" si="0"/>
        <v>26/06/2023 al 31/12/2023</v>
      </c>
      <c r="K59" s="93">
        <f t="shared" ca="1" si="5"/>
        <v>40</v>
      </c>
      <c r="L59" s="89">
        <f t="shared" si="6"/>
        <v>542880</v>
      </c>
      <c r="M59" s="89">
        <v>468000</v>
      </c>
      <c r="N59" s="85">
        <v>42062508</v>
      </c>
    </row>
    <row r="60" spans="1:19">
      <c r="B60" s="62" t="s">
        <v>70</v>
      </c>
      <c r="C60" s="85" t="s">
        <v>433</v>
      </c>
      <c r="D60" s="85" t="s">
        <v>110</v>
      </c>
      <c r="E60" s="85" t="s">
        <v>505</v>
      </c>
      <c r="G60" s="85" t="s">
        <v>500</v>
      </c>
      <c r="H60" s="88">
        <v>45103</v>
      </c>
      <c r="I60" s="88">
        <v>45291</v>
      </c>
      <c r="L60" s="89">
        <f>+M60*1.16</f>
        <v>52303.24</v>
      </c>
      <c r="M60" s="89">
        <v>45089</v>
      </c>
      <c r="N60" s="85">
        <v>42062506</v>
      </c>
      <c r="Q60" s="85">
        <v>45082</v>
      </c>
      <c r="R60" s="88" t="s">
        <v>435</v>
      </c>
      <c r="S60" s="88" t="s">
        <v>114</v>
      </c>
    </row>
    <row r="61" spans="1:19">
      <c r="B61" s="62" t="s">
        <v>70</v>
      </c>
      <c r="C61" s="85" t="s">
        <v>433</v>
      </c>
      <c r="D61" s="85" t="s">
        <v>110</v>
      </c>
      <c r="E61" s="85" t="s">
        <v>430</v>
      </c>
      <c r="G61" s="85" t="s">
        <v>501</v>
      </c>
      <c r="H61" s="88">
        <v>45103</v>
      </c>
      <c r="I61" s="88">
        <v>45291</v>
      </c>
      <c r="L61" s="89">
        <f t="shared" ref="L61:L63" si="7">+M61*1.16</f>
        <v>4469704.2511999998</v>
      </c>
      <c r="M61" s="89">
        <v>3853193.3200000003</v>
      </c>
      <c r="N61" s="85">
        <v>42062506</v>
      </c>
    </row>
    <row r="62" spans="1:19">
      <c r="B62" s="62" t="s">
        <v>70</v>
      </c>
      <c r="C62" s="85" t="s">
        <v>504</v>
      </c>
      <c r="D62" s="85" t="s">
        <v>110</v>
      </c>
      <c r="E62" s="85" t="s">
        <v>506</v>
      </c>
      <c r="G62" s="85" t="s">
        <v>502</v>
      </c>
      <c r="H62" s="88">
        <v>45103</v>
      </c>
      <c r="I62" s="88">
        <v>45291</v>
      </c>
      <c r="L62" s="89">
        <f t="shared" si="7"/>
        <v>1861567.9999999998</v>
      </c>
      <c r="M62" s="89">
        <v>1604800</v>
      </c>
      <c r="N62" s="85">
        <v>42062506</v>
      </c>
    </row>
    <row r="63" spans="1:19">
      <c r="B63" s="62" t="s">
        <v>70</v>
      </c>
      <c r="C63" s="85" t="s">
        <v>504</v>
      </c>
      <c r="D63" s="85" t="s">
        <v>110</v>
      </c>
      <c r="E63" s="85" t="s">
        <v>507</v>
      </c>
      <c r="G63" s="85" t="s">
        <v>503</v>
      </c>
      <c r="H63" s="88">
        <v>45103</v>
      </c>
      <c r="I63" s="88">
        <v>45291</v>
      </c>
      <c r="L63" s="89">
        <f t="shared" si="7"/>
        <v>2449316.5679999995</v>
      </c>
      <c r="M63" s="107">
        <v>2111479.7999999998</v>
      </c>
      <c r="N63" s="85">
        <v>42062506</v>
      </c>
    </row>
    <row r="64" spans="1:19">
      <c r="M64" s="107"/>
    </row>
    <row r="65" spans="13:13">
      <c r="M65" s="107"/>
    </row>
    <row r="66" spans="13:13">
      <c r="M66" s="107"/>
    </row>
    <row r="67" spans="13:13">
      <c r="M67" s="107"/>
    </row>
    <row r="68" spans="13:13">
      <c r="M68" s="107"/>
    </row>
  </sheetData>
  <autoFilter ref="A1:AB63"/>
  <sortState ref="A2:AB28">
    <sortCondition ref="G2:G28"/>
  </sortState>
  <conditionalFormatting sqref="K2">
    <cfRule type="cellIs" dxfId="4" priority="7" operator="lessThan">
      <formula>46</formula>
    </cfRule>
  </conditionalFormatting>
  <conditionalFormatting sqref="K3:K41">
    <cfRule type="cellIs" dxfId="3" priority="4" operator="lessThan">
      <formula>46</formula>
    </cfRule>
  </conditionalFormatting>
  <conditionalFormatting sqref="K42:K43">
    <cfRule type="cellIs" dxfId="2" priority="3" operator="lessThan">
      <formula>46</formula>
    </cfRule>
  </conditionalFormatting>
  <conditionalFormatting sqref="K44:K46">
    <cfRule type="cellIs" dxfId="1" priority="2" operator="lessThan">
      <formula>46</formula>
    </cfRule>
  </conditionalFormatting>
  <conditionalFormatting sqref="K48:K59">
    <cfRule type="cellIs" dxfId="0" priority="1" operator="lessThan">
      <formula>46</formula>
    </cfRule>
  </conditionalFormatting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>
          <x14:formula1>
            <xm:f>Hoja1!$F$21:$F$22</xm:f>
          </x14:formula1>
          <xm:sqref>Z2 Z12:Z13 Z15:Z19 Z32 Z29:Z30</xm:sqref>
        </x14:dataValidation>
        <x14:dataValidation type="list" allowBlank="1" showInputMessage="1" showErrorMessage="1">
          <x14:formula1>
            <xm:f>Hoja1!$F$18:$F$19</xm:f>
          </x14:formula1>
          <xm:sqref>W2 W12</xm:sqref>
        </x14:dataValidation>
        <x14:dataValidation type="list" allowBlank="1" showInputMessage="1" showErrorMessage="1">
          <x14:formula1>
            <xm:f>Hoja1!$F$12:$F$14</xm:f>
          </x14:formula1>
          <xm:sqref>T2:T3 T12:T19 T25:T26 T29:T32</xm:sqref>
        </x14:dataValidation>
        <x14:dataValidation type="list" allowBlank="1" showInputMessage="1" showErrorMessage="1">
          <x14:formula1>
            <xm:f>Hoja1!$F$3:$F$8</xm:f>
          </x14:formula1>
          <xm:sqref>U2:U5 U12:U26 U28:U32 U34:U37 U41</xm:sqref>
        </x14:dataValidation>
        <x14:dataValidation type="list" allowBlank="1" showInputMessage="1" showErrorMessage="1">
          <x14:formula1>
            <xm:f>Hoja1!$F$21:$F$23</xm:f>
          </x14:formula1>
          <xm:sqref>Z14</xm:sqref>
        </x14:dataValidation>
        <x14:dataValidation type="list" allowBlank="1" showInputMessage="1" showErrorMessage="1">
          <x14:formula1>
            <xm:f>Hoja1!$B$3:$B$4</xm:f>
          </x14:formula1>
          <xm:sqref>B12:B19 B29:B37</xm:sqref>
        </x14:dataValidation>
        <x14:dataValidation type="list" allowBlank="1" showInputMessage="1" showErrorMessage="1">
          <x14:formula1>
            <xm:f>Hoja1!$I$2:$I$31</xm:f>
          </x14:formula1>
          <xm:sqref>D12:D22 D24:D26 D29:D33 D35:D41 D45:D46 D48:D59</xm:sqref>
        </x14:dataValidation>
        <x14:dataValidation type="list" allowBlank="1" showInputMessage="1" showErrorMessage="1">
          <x14:formula1>
            <xm:f>Hoja1!$B$6:$B$21</xm:f>
          </x14:formula1>
          <xm:sqref>C2 C12:C19 C29 C32:C37</xm:sqref>
        </x14:dataValidation>
        <x14:dataValidation type="list" allowBlank="1" showInputMessage="1" showErrorMessage="1">
          <x14:formula1>
            <xm:f>Hoja1!$I$2:$I$32</xm:f>
          </x14:formula1>
          <xm:sqref>D23</xm:sqref>
        </x14:dataValidation>
        <x14:dataValidation type="list" allowBlank="1" showInputMessage="1" showErrorMessage="1">
          <x14:formula1>
            <xm:f>Hoja1!$D$3:$D$5</xm:f>
          </x14:formula1>
          <xm:sqref>B25:B26 B38:B40 B45:B46 B60:B63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E42"/>
  <sheetViews>
    <sheetView workbookViewId="0"/>
  </sheetViews>
  <sheetFormatPr baseColWidth="10" defaultColWidth="11.85546875" defaultRowHeight="15"/>
  <cols>
    <col min="1" max="1" width="11.7109375" bestFit="1" customWidth="1"/>
    <col min="2" max="2" width="14.5703125" bestFit="1" customWidth="1"/>
    <col min="3" max="3" width="12.28515625" bestFit="1" customWidth="1"/>
    <col min="4" max="4" width="13.28515625" bestFit="1" customWidth="1"/>
    <col min="5" max="5" width="12" bestFit="1" customWidth="1"/>
  </cols>
  <sheetData>
    <row r="1" spans="1:5">
      <c r="B1" t="s">
        <v>243</v>
      </c>
      <c r="C1" t="s">
        <v>244</v>
      </c>
      <c r="D1" t="s">
        <v>245</v>
      </c>
      <c r="E1" t="s">
        <v>246</v>
      </c>
    </row>
    <row r="2" spans="1:5" ht="22.5">
      <c r="A2" s="41" t="s">
        <v>202</v>
      </c>
      <c r="B2">
        <v>7999977.6000000006</v>
      </c>
      <c r="C2">
        <v>11613436.359999999</v>
      </c>
      <c r="E2">
        <v>19613413.960000001</v>
      </c>
    </row>
    <row r="3" spans="1:5" ht="33.75">
      <c r="A3" s="42" t="s">
        <v>203</v>
      </c>
      <c r="B3">
        <v>7880992.0172413802</v>
      </c>
      <c r="C3">
        <v>5102137.17</v>
      </c>
      <c r="D3">
        <v>3085500</v>
      </c>
      <c r="E3">
        <v>16068629.187241379</v>
      </c>
    </row>
    <row r="4" spans="1:5" ht="22.5">
      <c r="A4" s="41" t="s">
        <v>204</v>
      </c>
      <c r="B4">
        <v>2172410.79</v>
      </c>
      <c r="C4">
        <v>10130703.489999998</v>
      </c>
      <c r="E4">
        <v>12303114.279999997</v>
      </c>
    </row>
    <row r="5" spans="1:5" ht="22.5">
      <c r="A5" s="42" t="s">
        <v>205</v>
      </c>
      <c r="B5">
        <v>44796264.75</v>
      </c>
      <c r="C5">
        <v>7275375.2700000005</v>
      </c>
      <c r="E5">
        <v>52071640.020000003</v>
      </c>
    </row>
    <row r="6" spans="1:5" ht="22.5">
      <c r="A6" s="41" t="s">
        <v>206</v>
      </c>
      <c r="C6">
        <v>3122661.81</v>
      </c>
      <c r="E6">
        <v>3122661.81</v>
      </c>
    </row>
    <row r="7" spans="1:5" ht="22.5">
      <c r="A7" s="42" t="s">
        <v>207</v>
      </c>
      <c r="C7">
        <v>10491767.689999999</v>
      </c>
      <c r="E7">
        <v>10491767.689999999</v>
      </c>
    </row>
    <row r="8" spans="1:5" ht="22.5">
      <c r="A8" s="41" t="s">
        <v>208</v>
      </c>
      <c r="B8">
        <v>2558632.9400000004</v>
      </c>
      <c r="C8">
        <v>6396348</v>
      </c>
      <c r="E8">
        <v>8954980.9400000013</v>
      </c>
    </row>
    <row r="9" spans="1:5" ht="22.5">
      <c r="A9" s="42" t="s">
        <v>209</v>
      </c>
      <c r="B9">
        <v>187680</v>
      </c>
      <c r="C9">
        <v>3586194.19</v>
      </c>
      <c r="E9">
        <v>3773874.19</v>
      </c>
    </row>
    <row r="10" spans="1:5" ht="22.5">
      <c r="A10" s="41" t="s">
        <v>210</v>
      </c>
      <c r="B10">
        <v>40241687.640000001</v>
      </c>
      <c r="C10">
        <v>11395217.050000001</v>
      </c>
      <c r="D10">
        <v>22636710.289999999</v>
      </c>
      <c r="E10">
        <v>74273614.979999989</v>
      </c>
    </row>
    <row r="11" spans="1:5" ht="22.5">
      <c r="A11" s="42" t="s">
        <v>211</v>
      </c>
      <c r="C11">
        <v>8917967.2399999984</v>
      </c>
      <c r="E11">
        <v>8917967.2399999984</v>
      </c>
    </row>
    <row r="12" spans="1:5" ht="33.75">
      <c r="A12" s="41" t="s">
        <v>212</v>
      </c>
      <c r="B12">
        <v>9120884.7699999996</v>
      </c>
      <c r="C12">
        <v>8357646.0999999987</v>
      </c>
      <c r="E12">
        <v>17478530.869999997</v>
      </c>
    </row>
    <row r="13" spans="1:5" ht="22.5">
      <c r="A13" s="42" t="s">
        <v>213</v>
      </c>
      <c r="C13">
        <v>4737466.870000001</v>
      </c>
      <c r="E13">
        <v>4737466.870000001</v>
      </c>
    </row>
    <row r="14" spans="1:5" ht="22.5">
      <c r="A14" s="41" t="s">
        <v>214</v>
      </c>
      <c r="B14">
        <v>28590727</v>
      </c>
      <c r="C14">
        <v>8035333.7699999996</v>
      </c>
      <c r="E14">
        <v>36626060.769999996</v>
      </c>
    </row>
    <row r="15" spans="1:5" ht="22.5">
      <c r="A15" s="42" t="s">
        <v>215</v>
      </c>
      <c r="B15">
        <v>4074729.52</v>
      </c>
      <c r="C15">
        <v>8869930.7400000021</v>
      </c>
      <c r="E15">
        <v>12944660.260000002</v>
      </c>
    </row>
    <row r="16" spans="1:5" ht="33.75">
      <c r="A16" s="41" t="s">
        <v>216</v>
      </c>
      <c r="B16">
        <v>5021321.82</v>
      </c>
      <c r="C16">
        <v>1625373.03</v>
      </c>
      <c r="D16">
        <v>550000</v>
      </c>
      <c r="E16">
        <v>7196694.8500000006</v>
      </c>
    </row>
    <row r="17" spans="1:5" ht="22.5">
      <c r="A17" s="42" t="s">
        <v>217</v>
      </c>
      <c r="B17">
        <v>1477636.6</v>
      </c>
      <c r="C17">
        <v>2556175.5500000003</v>
      </c>
      <c r="E17">
        <v>4033812.1500000004</v>
      </c>
    </row>
    <row r="18" spans="1:5" ht="22.5">
      <c r="A18" s="41" t="s">
        <v>218</v>
      </c>
      <c r="B18">
        <v>1885073.3</v>
      </c>
      <c r="C18">
        <v>8641938.9800000004</v>
      </c>
      <c r="E18">
        <v>10527012.280000001</v>
      </c>
    </row>
    <row r="19" spans="1:5" ht="22.5">
      <c r="A19" s="42" t="s">
        <v>219</v>
      </c>
      <c r="E19">
        <v>0</v>
      </c>
    </row>
    <row r="20" spans="1:5" ht="22.5">
      <c r="A20" s="41" t="s">
        <v>220</v>
      </c>
      <c r="B20">
        <v>1650000</v>
      </c>
      <c r="E20">
        <v>1650000</v>
      </c>
    </row>
    <row r="21" spans="1:5" ht="22.5">
      <c r="A21" s="42" t="s">
        <v>221</v>
      </c>
      <c r="C21">
        <v>1621808.3599999999</v>
      </c>
      <c r="E21">
        <v>1621808.3599999999</v>
      </c>
    </row>
    <row r="22" spans="1:5" ht="22.5">
      <c r="A22" s="41" t="s">
        <v>222</v>
      </c>
      <c r="B22">
        <v>15081261.119999999</v>
      </c>
      <c r="C22">
        <v>6275827.9100000011</v>
      </c>
      <c r="D22">
        <v>12329917.5</v>
      </c>
      <c r="E22">
        <v>33687006.530000001</v>
      </c>
    </row>
    <row r="23" spans="1:5" ht="22.5">
      <c r="A23" s="42" t="s">
        <v>223</v>
      </c>
      <c r="C23">
        <v>4804535</v>
      </c>
      <c r="D23">
        <v>2000491.0000000002</v>
      </c>
      <c r="E23">
        <v>6805026</v>
      </c>
    </row>
    <row r="24" spans="1:5" ht="22.5">
      <c r="A24" s="41" t="s">
        <v>224</v>
      </c>
      <c r="C24">
        <v>3652306.2800000003</v>
      </c>
      <c r="D24">
        <v>326128</v>
      </c>
      <c r="E24">
        <v>3978434.2800000003</v>
      </c>
    </row>
    <row r="25" spans="1:5" ht="45">
      <c r="A25" s="42" t="s">
        <v>225</v>
      </c>
      <c r="B25">
        <v>2986809.8965517245</v>
      </c>
      <c r="C25">
        <v>11432813.040000003</v>
      </c>
      <c r="E25">
        <v>14419622.936551727</v>
      </c>
    </row>
    <row r="26" spans="1:5" ht="33.75">
      <c r="A26" s="41" t="s">
        <v>226</v>
      </c>
      <c r="E26">
        <f t="shared" ref="E26:E42" si="0">+B26+C26+D26</f>
        <v>0</v>
      </c>
    </row>
    <row r="27" spans="1:5" ht="33.75">
      <c r="A27" s="42" t="s">
        <v>227</v>
      </c>
      <c r="E27">
        <f t="shared" si="0"/>
        <v>0</v>
      </c>
    </row>
    <row r="28" spans="1:5" ht="33.75">
      <c r="A28" s="41" t="s">
        <v>228</v>
      </c>
      <c r="E28">
        <f t="shared" si="0"/>
        <v>0</v>
      </c>
    </row>
    <row r="29" spans="1:5" ht="33.75">
      <c r="A29" s="42" t="s">
        <v>229</v>
      </c>
      <c r="E29">
        <f t="shared" si="0"/>
        <v>0</v>
      </c>
    </row>
    <row r="30" spans="1:5" ht="22.5">
      <c r="A30" s="41" t="s">
        <v>230</v>
      </c>
      <c r="E30">
        <f t="shared" si="0"/>
        <v>0</v>
      </c>
    </row>
    <row r="31" spans="1:5" ht="22.5">
      <c r="A31" s="42" t="s">
        <v>231</v>
      </c>
      <c r="E31">
        <f t="shared" si="0"/>
        <v>0</v>
      </c>
    </row>
    <row r="32" spans="1:5" ht="22.5">
      <c r="A32" s="41" t="s">
        <v>232</v>
      </c>
      <c r="E32">
        <f t="shared" si="0"/>
        <v>0</v>
      </c>
    </row>
    <row r="33" spans="1:5" ht="22.5">
      <c r="A33" s="42" t="s">
        <v>233</v>
      </c>
      <c r="E33">
        <f t="shared" si="0"/>
        <v>0</v>
      </c>
    </row>
    <row r="34" spans="1:5" ht="45">
      <c r="A34" s="41" t="s">
        <v>234</v>
      </c>
      <c r="E34">
        <f t="shared" si="0"/>
        <v>0</v>
      </c>
    </row>
    <row r="35" spans="1:5" ht="33.75">
      <c r="A35" s="42" t="s">
        <v>235</v>
      </c>
      <c r="E35">
        <f t="shared" si="0"/>
        <v>0</v>
      </c>
    </row>
    <row r="36" spans="1:5" ht="33.75">
      <c r="A36" s="41" t="s">
        <v>236</v>
      </c>
      <c r="E36">
        <f t="shared" si="0"/>
        <v>0</v>
      </c>
    </row>
    <row r="37" spans="1:5" ht="33.75">
      <c r="A37" s="42" t="s">
        <v>237</v>
      </c>
      <c r="E37">
        <f t="shared" si="0"/>
        <v>0</v>
      </c>
    </row>
    <row r="38" spans="1:5" ht="45">
      <c r="A38" s="41" t="s">
        <v>238</v>
      </c>
      <c r="E38">
        <f t="shared" si="0"/>
        <v>0</v>
      </c>
    </row>
    <row r="39" spans="1:5" ht="33.75">
      <c r="A39" s="42" t="s">
        <v>239</v>
      </c>
      <c r="E39">
        <f t="shared" si="0"/>
        <v>0</v>
      </c>
    </row>
    <row r="40" spans="1:5" ht="33.75">
      <c r="A40" s="41" t="s">
        <v>240</v>
      </c>
      <c r="E40">
        <f t="shared" si="0"/>
        <v>0</v>
      </c>
    </row>
    <row r="41" spans="1:5" ht="33.75">
      <c r="A41" s="42" t="s">
        <v>241</v>
      </c>
      <c r="E41">
        <f t="shared" si="0"/>
        <v>0</v>
      </c>
    </row>
    <row r="42" spans="1:5" ht="33.75">
      <c r="A42" s="41" t="s">
        <v>242</v>
      </c>
      <c r="E42">
        <f t="shared" si="0"/>
        <v>0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2"/>
  <sheetViews>
    <sheetView workbookViewId="0">
      <selection activeCell="A6" sqref="A6"/>
    </sheetView>
  </sheetViews>
  <sheetFormatPr baseColWidth="10" defaultRowHeight="15"/>
  <cols>
    <col min="2" max="2" width="47.42578125" bestFit="1" customWidth="1"/>
    <col min="3" max="3" width="15.7109375" bestFit="1" customWidth="1"/>
    <col min="4" max="4" width="37.42578125" bestFit="1" customWidth="1"/>
    <col min="5" max="5" width="15.28515625" bestFit="1" customWidth="1"/>
  </cols>
  <sheetData>
    <row r="2" spans="2:9">
      <c r="B2" t="s">
        <v>271</v>
      </c>
      <c r="D2" t="s">
        <v>272</v>
      </c>
      <c r="I2" t="s">
        <v>96</v>
      </c>
    </row>
    <row r="3" spans="2:9">
      <c r="B3" t="s">
        <v>67</v>
      </c>
      <c r="D3" t="s">
        <v>69</v>
      </c>
      <c r="F3" t="s">
        <v>53</v>
      </c>
      <c r="I3" t="s">
        <v>97</v>
      </c>
    </row>
    <row r="4" spans="2:9">
      <c r="B4" t="s">
        <v>68</v>
      </c>
      <c r="D4" t="s">
        <v>70</v>
      </c>
      <c r="F4" t="s">
        <v>286</v>
      </c>
      <c r="I4" t="s">
        <v>98</v>
      </c>
    </row>
    <row r="5" spans="2:9">
      <c r="D5" t="s">
        <v>273</v>
      </c>
      <c r="F5" t="s">
        <v>56</v>
      </c>
      <c r="I5" t="s">
        <v>99</v>
      </c>
    </row>
    <row r="6" spans="2:9">
      <c r="B6" t="s">
        <v>35</v>
      </c>
      <c r="C6">
        <v>42060305</v>
      </c>
      <c r="F6" t="s">
        <v>287</v>
      </c>
      <c r="I6" t="s">
        <v>100</v>
      </c>
    </row>
    <row r="7" spans="2:9">
      <c r="B7" t="s">
        <v>285</v>
      </c>
      <c r="C7">
        <v>42060406</v>
      </c>
      <c r="F7" t="s">
        <v>288</v>
      </c>
      <c r="I7" t="s">
        <v>101</v>
      </c>
    </row>
    <row r="8" spans="2:9">
      <c r="B8" t="s">
        <v>274</v>
      </c>
      <c r="C8">
        <v>42060417</v>
      </c>
      <c r="F8" t="s">
        <v>289</v>
      </c>
      <c r="I8" t="s">
        <v>110</v>
      </c>
    </row>
    <row r="9" spans="2:9">
      <c r="B9" t="s">
        <v>275</v>
      </c>
      <c r="C9">
        <v>42060418</v>
      </c>
      <c r="I9" t="s">
        <v>109</v>
      </c>
    </row>
    <row r="10" spans="2:9">
      <c r="B10" t="s">
        <v>371</v>
      </c>
      <c r="C10">
        <v>42060419</v>
      </c>
      <c r="I10" t="s">
        <v>108</v>
      </c>
    </row>
    <row r="11" spans="2:9">
      <c r="B11" t="s">
        <v>370</v>
      </c>
      <c r="C11">
        <v>42060419</v>
      </c>
      <c r="I11" t="s">
        <v>148</v>
      </c>
    </row>
    <row r="12" spans="2:9">
      <c r="B12" t="s">
        <v>372</v>
      </c>
      <c r="C12">
        <v>42060419</v>
      </c>
      <c r="F12" t="s">
        <v>290</v>
      </c>
      <c r="I12" t="s">
        <v>300</v>
      </c>
    </row>
    <row r="13" spans="2:9">
      <c r="B13" t="s">
        <v>276</v>
      </c>
      <c r="C13">
        <v>42060419</v>
      </c>
      <c r="F13" t="s">
        <v>50</v>
      </c>
      <c r="I13" t="s">
        <v>104</v>
      </c>
    </row>
    <row r="14" spans="2:9">
      <c r="B14" t="s">
        <v>277</v>
      </c>
      <c r="C14">
        <v>42060421</v>
      </c>
      <c r="F14" t="s">
        <v>52</v>
      </c>
      <c r="I14" t="s">
        <v>112</v>
      </c>
    </row>
    <row r="15" spans="2:9">
      <c r="B15" t="s">
        <v>278</v>
      </c>
      <c r="C15">
        <v>42060424</v>
      </c>
      <c r="I15" t="s">
        <v>116</v>
      </c>
    </row>
    <row r="16" spans="2:9">
      <c r="B16" t="s">
        <v>279</v>
      </c>
      <c r="C16">
        <v>42060425</v>
      </c>
      <c r="I16" t="s">
        <v>106</v>
      </c>
    </row>
    <row r="17" spans="2:9">
      <c r="B17" t="s">
        <v>280</v>
      </c>
      <c r="C17">
        <v>42060426</v>
      </c>
      <c r="I17" t="s">
        <v>299</v>
      </c>
    </row>
    <row r="18" spans="2:9">
      <c r="B18" t="s">
        <v>281</v>
      </c>
      <c r="C18">
        <v>42060428</v>
      </c>
      <c r="F18" t="s">
        <v>260</v>
      </c>
      <c r="I18" t="s">
        <v>301</v>
      </c>
    </row>
    <row r="19" spans="2:9">
      <c r="B19" t="s">
        <v>282</v>
      </c>
      <c r="C19">
        <v>42060429</v>
      </c>
      <c r="F19" t="s">
        <v>270</v>
      </c>
      <c r="I19" t="s">
        <v>105</v>
      </c>
    </row>
    <row r="20" spans="2:9">
      <c r="B20" t="s">
        <v>283</v>
      </c>
      <c r="C20">
        <v>42060430</v>
      </c>
      <c r="I20" t="s">
        <v>127</v>
      </c>
    </row>
    <row r="21" spans="2:9">
      <c r="B21" t="s">
        <v>284</v>
      </c>
      <c r="C21">
        <v>42062114</v>
      </c>
      <c r="F21" t="s">
        <v>1</v>
      </c>
      <c r="I21" t="s">
        <v>133</v>
      </c>
    </row>
    <row r="22" spans="2:9">
      <c r="F22" t="s">
        <v>92</v>
      </c>
      <c r="I22" t="s">
        <v>146</v>
      </c>
    </row>
    <row r="23" spans="2:9">
      <c r="F23" t="s">
        <v>194</v>
      </c>
      <c r="I23" t="s">
        <v>153</v>
      </c>
    </row>
    <row r="24" spans="2:9">
      <c r="B24" s="61">
        <v>21053001</v>
      </c>
      <c r="C24" s="5" t="s">
        <v>349</v>
      </c>
      <c r="D24" s="2">
        <v>41112826117</v>
      </c>
      <c r="E24" s="1">
        <v>44841</v>
      </c>
      <c r="I24" t="s">
        <v>160</v>
      </c>
    </row>
    <row r="25" spans="2:9">
      <c r="B25" s="61">
        <v>21053002</v>
      </c>
      <c r="C25" s="5" t="s">
        <v>348</v>
      </c>
      <c r="D25" s="2">
        <v>10381600525</v>
      </c>
      <c r="E25" s="1">
        <v>44841</v>
      </c>
      <c r="I25" t="s">
        <v>165</v>
      </c>
    </row>
    <row r="26" spans="2:9">
      <c r="B26" s="61">
        <v>21053004</v>
      </c>
      <c r="C26" s="5" t="s">
        <v>347</v>
      </c>
      <c r="D26" s="2">
        <v>1894213004</v>
      </c>
      <c r="E26" s="1">
        <v>44841</v>
      </c>
      <c r="I26" t="s">
        <v>179</v>
      </c>
    </row>
    <row r="27" spans="2:9">
      <c r="B27" s="61">
        <v>21057001</v>
      </c>
      <c r="C27" s="5" t="s">
        <v>350</v>
      </c>
      <c r="D27" s="2">
        <v>2272423834</v>
      </c>
      <c r="E27" s="1">
        <v>44844</v>
      </c>
      <c r="I27" t="s">
        <v>190</v>
      </c>
    </row>
    <row r="28" spans="2:9">
      <c r="I28" t="s">
        <v>250</v>
      </c>
    </row>
    <row r="29" spans="2:9">
      <c r="I29" t="s">
        <v>188</v>
      </c>
    </row>
    <row r="30" spans="2:9">
      <c r="I30" t="s">
        <v>258</v>
      </c>
    </row>
    <row r="31" spans="2:9">
      <c r="I31" t="s">
        <v>268</v>
      </c>
    </row>
    <row r="32" spans="2:9">
      <c r="I32" t="s">
        <v>374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15</vt:i4>
      </vt:variant>
      <vt:variant>
        <vt:lpstr>Rangos con nombre</vt:lpstr>
      </vt:variant>
      <vt:variant>
        <vt:i4>3</vt:i4>
      </vt:variant>
    </vt:vector>
  </HeadingPairs>
  <TitlesOfParts>
    <vt:vector size="18" baseType="lpstr">
      <vt:lpstr>INTEGRALES</vt:lpstr>
      <vt:lpstr>INTEGRALES (2)</vt:lpstr>
      <vt:lpstr>CONSERV Y SG</vt:lpstr>
      <vt:lpstr>NUT Y ABAST</vt:lpstr>
      <vt:lpstr>SUSTANTIVOS</vt:lpstr>
      <vt:lpstr>BIENES</vt:lpstr>
      <vt:lpstr>RESUMEN</vt:lpstr>
      <vt:lpstr>CEDULA DE MANDO</vt:lpstr>
      <vt:lpstr>Hoja1</vt:lpstr>
      <vt:lpstr>Hoja2</vt:lpstr>
      <vt:lpstr>Hoja3</vt:lpstr>
      <vt:lpstr>ADJUDICACIONES</vt:lpstr>
      <vt:lpstr>INVIT Y LICIT</vt:lpstr>
      <vt:lpstr>TOTAL RESUMEN</vt:lpstr>
      <vt:lpstr>Hoja4</vt:lpstr>
      <vt:lpstr>'CONSERV Y SG'!Área_de_impresión</vt:lpstr>
      <vt:lpstr>INTEGRALES!Área_de_impresión</vt:lpstr>
      <vt:lpstr>RESUMEN!Área_de_impresión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Atenas Morales Monterde</dc:creator>
  <cp:lastModifiedBy>Alvaro Marin Silva</cp:lastModifiedBy>
  <cp:lastPrinted>2023-07-14T15:57:13Z</cp:lastPrinted>
  <dcterms:created xsi:type="dcterms:W3CDTF">2022-01-04T14:27:54Z</dcterms:created>
  <dcterms:modified xsi:type="dcterms:W3CDTF">2023-11-21T23:57:23Z</dcterms:modified>
</cp:coreProperties>
</file>